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aysun.gumustekin\Desktop\yatırımlar\7-EKİM 2023\"/>
    </mc:Choice>
  </mc:AlternateContent>
  <xr:revisionPtr revIDLastSave="0" documentId="13_ncr:1_{DF88A6AD-5F50-4AB9-A3FF-99236B362731}" xr6:coauthVersionLast="36" xr6:coauthVersionMax="36" xr10:uidLastSave="{00000000-0000-0000-0000-000000000000}"/>
  <bookViews>
    <workbookView xWindow="-120" yWindow="-120" windowWidth="25440" windowHeight="15390" xr2:uid="{00000000-000D-0000-FFFF-FFFF00000000}"/>
  </bookViews>
  <sheets>
    <sheet name="adalet" sheetId="17" r:id="rId1"/>
    <sheet name="Afad" sheetId="62" r:id="rId2"/>
    <sheet name="alata" sheetId="30" r:id="rId3"/>
    <sheet name="ASP" sheetId="29" r:id="rId4"/>
    <sheet name="çevre ve şehircilik " sheetId="59" r:id="rId5"/>
    <sheet name="DSİ" sheetId="31" r:id="rId6"/>
    <sheet name="emniyet" sheetId="32" r:id="rId7"/>
    <sheet name="erdemli kaym." sheetId="33" r:id="rId8"/>
    <sheet name="gençlik ve spor" sheetId="35" r:id="rId9"/>
    <sheet name="Göç" sheetId="64" r:id="rId10"/>
    <sheet name="İLBANK" sheetId="34" r:id="rId11"/>
    <sheet name="Jandarma" sheetId="36" r:id="rId12"/>
    <sheet name="karayolları" sheetId="38" r:id="rId13"/>
    <sheet name="kültür" sheetId="39" r:id="rId14"/>
    <sheet name="liman bşk." sheetId="40" r:id="rId15"/>
    <sheet name="eğitim" sheetId="42" r:id="rId16"/>
    <sheet name="MTA" sheetId="43" r:id="rId17"/>
    <sheet name="üniversite" sheetId="41" r:id="rId18"/>
    <sheet name="Mersin Valiliği" sheetId="65" r:id="rId19"/>
    <sheet name="müftülük" sheetId="44" r:id="rId20"/>
    <sheet name="orman bölge" sheetId="45" r:id="rId21"/>
    <sheet name="Rölöve ve Anıtlar" sheetId="63" r:id="rId22"/>
    <sheet name="sağlık" sheetId="47" r:id="rId23"/>
    <sheet name="sahil güv." sheetId="49" r:id="rId24"/>
    <sheet name=" sos. güv." sheetId="57" r:id="rId25"/>
    <sheet name="Tapu ve Kadastro" sheetId="37" r:id="rId26"/>
    <sheet name="7. bölge" sheetId="48" r:id="rId27"/>
    <sheet name="tarım" sheetId="50" r:id="rId28"/>
    <sheet name="Tarsus Üni." sheetId="58" r:id="rId29"/>
    <sheet name="tcdd" sheetId="51" r:id="rId30"/>
    <sheet name="teiaş" sheetId="52" r:id="rId31"/>
    <sheet name="toki" sheetId="53" r:id="rId32"/>
    <sheet name="ulaştırma v." sheetId="54" r:id="rId33"/>
    <sheet name="vakıflar" sheetId="55" r:id="rId34"/>
    <sheet name="Özel İdare" sheetId="56" r:id="rId35"/>
    <sheet name="yikob" sheetId="61" r:id="rId36"/>
  </sheets>
  <externalReferences>
    <externalReference r:id="rId37"/>
    <externalReference r:id="rId38"/>
  </externalReferences>
  <definedNames>
    <definedName name="_xlnm._FilterDatabase" localSheetId="24" hidden="1">' sos. güv.'!#REF!</definedName>
    <definedName name="_xlnm._FilterDatabase" localSheetId="26" hidden="1">'7. bölge'!$A$2:$I$2</definedName>
    <definedName name="_xlnm._FilterDatabase" localSheetId="0" hidden="1">adalet!$A$2:$I$13</definedName>
    <definedName name="_xlnm._FilterDatabase" localSheetId="1" hidden="1">Afad!$A$2:$I$3</definedName>
    <definedName name="_xlnm._FilterDatabase" localSheetId="2" hidden="1">alata!$A$2:$I$4</definedName>
    <definedName name="_xlnm._FilterDatabase" localSheetId="3" hidden="1">ASP!$A$2:$I$61</definedName>
    <definedName name="_xlnm._FilterDatabase" localSheetId="4" hidden="1">'çevre ve şehircilik '!$A$2:$I$39</definedName>
    <definedName name="_xlnm._FilterDatabase" localSheetId="5" hidden="1">DSİ!$A$2:$H$163</definedName>
    <definedName name="_xlnm._FilterDatabase" localSheetId="15" hidden="1">eğitim!$A$2:$I$2</definedName>
    <definedName name="_xlnm._FilterDatabase" localSheetId="6" hidden="1">emniyet!$A$2:$I$58</definedName>
    <definedName name="_xlnm._FilterDatabase" localSheetId="7" hidden="1">'erdemli kaym.'!$A$2:$I$3</definedName>
    <definedName name="_xlnm._FilterDatabase" localSheetId="8" hidden="1">'gençlik ve spor'!$A$2:$I$69</definedName>
    <definedName name="_xlnm._FilterDatabase" localSheetId="9" hidden="1">Göç!$A$2:$I$3</definedName>
    <definedName name="_xlnm._FilterDatabase" localSheetId="10" hidden="1">İLBANK!$A$2:$I$54</definedName>
    <definedName name="_xlnm._FilterDatabase" localSheetId="11" hidden="1">Jandarma!$A$2:$I$60</definedName>
    <definedName name="_xlnm._FilterDatabase" localSheetId="12" hidden="1">karayolları!$A$2:$H$18</definedName>
    <definedName name="_xlnm._FilterDatabase" localSheetId="13" hidden="1">kültür!$A$2:$I$76</definedName>
    <definedName name="_xlnm._FilterDatabase" localSheetId="14" hidden="1">'liman bşk.'!$A$2:$I$3</definedName>
    <definedName name="_xlnm._FilterDatabase" localSheetId="18" hidden="1">'Mersin Valiliği'!$A$2:$I$3</definedName>
    <definedName name="_xlnm._FilterDatabase" localSheetId="16" hidden="1">MTA!$A$2:$I$2</definedName>
    <definedName name="_xlnm._FilterDatabase" localSheetId="19" hidden="1">müftülük!$A$2:$I$2</definedName>
    <definedName name="_xlnm._FilterDatabase" localSheetId="20" hidden="1">'orman bölge'!$A$2:$I$2</definedName>
    <definedName name="_xlnm._FilterDatabase" localSheetId="34" hidden="1">'Özel İdare'!#REF!</definedName>
    <definedName name="_xlnm._FilterDatabase" localSheetId="21" hidden="1">'Rölöve ve Anıtlar'!$A$2:$I$48</definedName>
    <definedName name="_xlnm._FilterDatabase" localSheetId="22" hidden="1">sağlık!$A$2:$I$2</definedName>
    <definedName name="_xlnm._FilterDatabase" localSheetId="23" hidden="1">'sahil güv.'!$A$2:$I$2</definedName>
    <definedName name="_xlnm._FilterDatabase" localSheetId="25" hidden="1">'Tapu ve Kadastro'!$A$2:$I$26</definedName>
    <definedName name="_xlnm._FilterDatabase" localSheetId="27" hidden="1">tarım!$A$2:$I$2</definedName>
    <definedName name="_xlnm._FilterDatabase" localSheetId="28" hidden="1">'Tarsus Üni.'!$A$2:$I$2</definedName>
    <definedName name="_xlnm._FilterDatabase" localSheetId="29" hidden="1">tcdd!$A$2:$H$2</definedName>
    <definedName name="_xlnm._FilterDatabase" localSheetId="30" hidden="1">teiaş!$A$2:$I$2</definedName>
    <definedName name="_xlnm._FilterDatabase" localSheetId="31" hidden="1">toki!$A$2:$I$2</definedName>
    <definedName name="_xlnm._FilterDatabase" localSheetId="32" hidden="1">'ulaştırma v.'!$A$2:$I$2</definedName>
    <definedName name="_xlnm._FilterDatabase" localSheetId="17" hidden="1">üniversite!$A$2:$I$21</definedName>
    <definedName name="_xlnm._FilterDatabase" localSheetId="33" hidden="1">vakıflar!$A$2:$I$2</definedName>
    <definedName name="_xlnm._FilterDatabase" localSheetId="35" hidden="1">yikob!#REF!</definedName>
    <definedName name="_xlnm.Print_Titles" localSheetId="24">' sos. güv.'!#REF!</definedName>
    <definedName name="_xlnm.Print_Titles" localSheetId="26">'7. bölge'!$2:$2</definedName>
    <definedName name="_xlnm.Print_Titles" localSheetId="0">adalet!$2:$2</definedName>
    <definedName name="_xlnm.Print_Titles" localSheetId="1">Afad!$2:$2</definedName>
    <definedName name="_xlnm.Print_Titles" localSheetId="2">alata!$2:$2</definedName>
    <definedName name="_xlnm.Print_Titles" localSheetId="3">ASP!$2:$2</definedName>
    <definedName name="_xlnm.Print_Titles" localSheetId="4">'çevre ve şehircilik '!$2:$2</definedName>
    <definedName name="_xlnm.Print_Titles" localSheetId="5">DSİ!$2:$2</definedName>
    <definedName name="_xlnm.Print_Titles" localSheetId="15">eğitim!$2:$2</definedName>
    <definedName name="_xlnm.Print_Titles" localSheetId="6">emniyet!$2:$2</definedName>
    <definedName name="_xlnm.Print_Titles" localSheetId="7">'erdemli kaym.'!$2:$2</definedName>
    <definedName name="_xlnm.Print_Titles" localSheetId="8">'gençlik ve spor'!$2:$2</definedName>
    <definedName name="_xlnm.Print_Titles" localSheetId="9">Göç!$2:$2</definedName>
    <definedName name="_xlnm.Print_Titles" localSheetId="10">İLBANK!$2:$2</definedName>
    <definedName name="_xlnm.Print_Titles" localSheetId="11">Jandarma!$2:$2</definedName>
    <definedName name="_xlnm.Print_Titles" localSheetId="12">karayolları!$2:$2</definedName>
    <definedName name="_xlnm.Print_Titles" localSheetId="13">kültür!$2:$2</definedName>
    <definedName name="_xlnm.Print_Titles" localSheetId="14">'liman bşk.'!$2:$2</definedName>
    <definedName name="_xlnm.Print_Titles" localSheetId="18">'Mersin Valiliği'!$2:$2</definedName>
    <definedName name="_xlnm.Print_Titles" localSheetId="16">MTA!$2:$2</definedName>
    <definedName name="_xlnm.Print_Titles" localSheetId="19">müftülük!$2:$2</definedName>
    <definedName name="_xlnm.Print_Titles" localSheetId="20">'orman bölge'!$2:$2</definedName>
    <definedName name="_xlnm.Print_Titles" localSheetId="21">'Rölöve ve Anıtlar'!$2:$2</definedName>
    <definedName name="_xlnm.Print_Titles" localSheetId="22">sağlık!$2:$2</definedName>
    <definedName name="_xlnm.Print_Titles" localSheetId="23">'sahil güv.'!$2:$2</definedName>
    <definedName name="_xlnm.Print_Titles" localSheetId="25">'Tapu ve Kadastro'!$2:$2</definedName>
    <definedName name="_xlnm.Print_Titles" localSheetId="27">tarım!$2:$2</definedName>
    <definedName name="_xlnm.Print_Titles" localSheetId="28">'Tarsus Üni.'!$2:$2</definedName>
    <definedName name="_xlnm.Print_Titles" localSheetId="29">tcdd!$2:$2</definedName>
    <definedName name="_xlnm.Print_Titles" localSheetId="30">teiaş!$2:$2</definedName>
    <definedName name="_xlnm.Print_Titles" localSheetId="31">toki!$2:$2</definedName>
    <definedName name="_xlnm.Print_Titles" localSheetId="32">'ulaştırma v.'!$2:$2</definedName>
    <definedName name="_xlnm.Print_Titles" localSheetId="17">üniversite!$2:$2</definedName>
    <definedName name="_xlnm.Print_Titles" localSheetId="33">vakıflar!$2:$2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7" l="1"/>
  <c r="H6" i="57"/>
  <c r="H5" i="57"/>
  <c r="H3" i="57"/>
  <c r="H4" i="57"/>
  <c r="H7" i="57" s="1"/>
  <c r="G12" i="49" l="1"/>
  <c r="H12" i="49"/>
  <c r="G48" i="63"/>
  <c r="H48" i="63"/>
  <c r="H107" i="45"/>
  <c r="H3" i="45"/>
  <c r="H79" i="35" l="1"/>
  <c r="G180" i="31"/>
  <c r="G28" i="54" l="1"/>
  <c r="G428" i="42" l="1"/>
  <c r="H23" i="53" l="1"/>
  <c r="H62" i="29" l="1"/>
  <c r="H226" i="44"/>
  <c r="H35" i="52" l="1"/>
  <c r="H70" i="39"/>
  <c r="H60" i="29"/>
  <c r="H37" i="43"/>
  <c r="H113" i="61" l="1"/>
  <c r="H112" i="61"/>
  <c r="H111" i="61"/>
  <c r="H110" i="61"/>
  <c r="H109" i="61"/>
  <c r="H58" i="32" l="1"/>
  <c r="H57" i="32"/>
  <c r="H56" i="32"/>
  <c r="H55" i="32"/>
  <c r="H54" i="32" l="1"/>
  <c r="G139" i="61"/>
  <c r="H219" i="44" l="1"/>
  <c r="H205" i="44"/>
  <c r="H220" i="44"/>
  <c r="H52" i="47"/>
  <c r="H51" i="47"/>
  <c r="H45" i="63" l="1"/>
  <c r="H414" i="42" l="1"/>
  <c r="G19" i="38" l="1"/>
  <c r="H121" i="61" l="1"/>
  <c r="H120" i="61"/>
  <c r="H119" i="61"/>
  <c r="H118" i="61"/>
  <c r="H117" i="61"/>
  <c r="H116" i="61"/>
  <c r="H115" i="61"/>
  <c r="H114" i="61"/>
  <c r="H108" i="61"/>
  <c r="H107" i="61"/>
  <c r="H106" i="61"/>
  <c r="H105" i="61"/>
  <c r="H104" i="61"/>
  <c r="H103" i="61"/>
  <c r="H102" i="61"/>
  <c r="H101" i="61"/>
  <c r="H100" i="61"/>
  <c r="H99" i="61"/>
  <c r="H98" i="61"/>
  <c r="H97" i="61"/>
  <c r="H96" i="61"/>
  <c r="H95" i="61"/>
  <c r="H94" i="61"/>
  <c r="H93" i="61"/>
  <c r="H92" i="61"/>
  <c r="H91" i="61"/>
  <c r="H90" i="61"/>
  <c r="H89" i="61"/>
  <c r="H88" i="61"/>
  <c r="H87" i="61"/>
  <c r="H86" i="61"/>
  <c r="H85" i="61"/>
  <c r="H84" i="61"/>
  <c r="H83" i="61"/>
  <c r="H82" i="61"/>
  <c r="H81" i="61"/>
  <c r="H80" i="61"/>
  <c r="H79" i="61"/>
  <c r="H78" i="61"/>
  <c r="H77" i="61"/>
  <c r="H76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6" i="61"/>
  <c r="H5" i="61"/>
  <c r="H4" i="61"/>
  <c r="H3" i="61"/>
  <c r="H106" i="56"/>
  <c r="H105" i="56"/>
  <c r="H104" i="56"/>
  <c r="H103" i="56"/>
  <c r="H102" i="56"/>
  <c r="H101" i="56"/>
  <c r="H100" i="56"/>
  <c r="H99" i="56"/>
  <c r="H98" i="56"/>
  <c r="H97" i="56"/>
  <c r="H96" i="56"/>
  <c r="H95" i="56"/>
  <c r="H94" i="56"/>
  <c r="H93" i="56"/>
  <c r="H92" i="56"/>
  <c r="H91" i="56"/>
  <c r="H90" i="56"/>
  <c r="H89" i="56"/>
  <c r="H88" i="56"/>
  <c r="H87" i="56"/>
  <c r="H86" i="56"/>
  <c r="H85" i="56"/>
  <c r="H84" i="56"/>
  <c r="H83" i="56"/>
  <c r="H82" i="56"/>
  <c r="H81" i="56"/>
  <c r="H80" i="56"/>
  <c r="H79" i="56"/>
  <c r="H78" i="56"/>
  <c r="H77" i="56"/>
  <c r="H76" i="56"/>
  <c r="H75" i="56"/>
  <c r="H74" i="56"/>
  <c r="H73" i="56"/>
  <c r="H72" i="56"/>
  <c r="H71" i="56"/>
  <c r="H70" i="56"/>
  <c r="H69" i="56"/>
  <c r="H68" i="56"/>
  <c r="H67" i="56"/>
  <c r="H66" i="56"/>
  <c r="H65" i="56"/>
  <c r="H64" i="56"/>
  <c r="H63" i="56"/>
  <c r="H62" i="56"/>
  <c r="H61" i="56"/>
  <c r="H60" i="56"/>
  <c r="H59" i="56"/>
  <c r="H58" i="56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6" i="56"/>
  <c r="H5" i="56"/>
  <c r="H4" i="56"/>
  <c r="H3" i="56"/>
  <c r="H94" i="55"/>
  <c r="H93" i="55"/>
  <c r="H92" i="55"/>
  <c r="H91" i="55"/>
  <c r="H90" i="55"/>
  <c r="H89" i="55"/>
  <c r="H88" i="55"/>
  <c r="H87" i="55"/>
  <c r="H86" i="55"/>
  <c r="H85" i="55"/>
  <c r="H84" i="55"/>
  <c r="H83" i="55"/>
  <c r="H82" i="55"/>
  <c r="H81" i="55"/>
  <c r="H80" i="55"/>
  <c r="H79" i="55"/>
  <c r="H78" i="55"/>
  <c r="H77" i="55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4" i="55"/>
  <c r="H29" i="55"/>
  <c r="H28" i="55"/>
  <c r="H27" i="55"/>
  <c r="H26" i="55"/>
  <c r="H25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H4" i="54"/>
  <c r="H3" i="54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6" i="52"/>
  <c r="H5" i="52"/>
  <c r="H4" i="52"/>
  <c r="H3" i="52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251" i="50"/>
  <c r="H250" i="50"/>
  <c r="H249" i="50"/>
  <c r="H248" i="50"/>
  <c r="H247" i="50"/>
  <c r="H246" i="50"/>
  <c r="H245" i="50"/>
  <c r="H244" i="50"/>
  <c r="H243" i="50"/>
  <c r="H242" i="50"/>
  <c r="H241" i="50"/>
  <c r="H240" i="50"/>
  <c r="H239" i="50"/>
  <c r="H238" i="50"/>
  <c r="H237" i="50"/>
  <c r="H236" i="50"/>
  <c r="H235" i="50"/>
  <c r="H234" i="50"/>
  <c r="H233" i="50"/>
  <c r="H232" i="50"/>
  <c r="H231" i="50"/>
  <c r="H230" i="50"/>
  <c r="H229" i="50"/>
  <c r="H228" i="50"/>
  <c r="H227" i="50"/>
  <c r="H226" i="50"/>
  <c r="H225" i="50"/>
  <c r="H224" i="50"/>
  <c r="H223" i="50"/>
  <c r="H222" i="50"/>
  <c r="H221" i="50"/>
  <c r="H220" i="50"/>
  <c r="H219" i="50"/>
  <c r="H218" i="50"/>
  <c r="H217" i="50"/>
  <c r="H216" i="50"/>
  <c r="H215" i="50"/>
  <c r="H214" i="50"/>
  <c r="H213" i="50"/>
  <c r="H212" i="50"/>
  <c r="H211" i="50"/>
  <c r="H210" i="50"/>
  <c r="H209" i="50"/>
  <c r="H208" i="50"/>
  <c r="H207" i="50"/>
  <c r="H206" i="50"/>
  <c r="H205" i="50"/>
  <c r="H204" i="50"/>
  <c r="H203" i="50"/>
  <c r="H202" i="50"/>
  <c r="H201" i="50"/>
  <c r="H200" i="50"/>
  <c r="H199" i="50"/>
  <c r="H198" i="50"/>
  <c r="H197" i="50"/>
  <c r="H196" i="50"/>
  <c r="H195" i="50"/>
  <c r="H194" i="50"/>
  <c r="H193" i="50"/>
  <c r="H192" i="50"/>
  <c r="H191" i="50"/>
  <c r="H190" i="50"/>
  <c r="H189" i="50"/>
  <c r="H188" i="50"/>
  <c r="H187" i="50"/>
  <c r="H186" i="50"/>
  <c r="H185" i="50"/>
  <c r="H184" i="50"/>
  <c r="H183" i="50"/>
  <c r="H182" i="50"/>
  <c r="H181" i="50"/>
  <c r="H180" i="50"/>
  <c r="H179" i="50"/>
  <c r="H178" i="50"/>
  <c r="H177" i="50"/>
  <c r="H176" i="50"/>
  <c r="H175" i="50"/>
  <c r="H174" i="50"/>
  <c r="H173" i="50"/>
  <c r="H172" i="50"/>
  <c r="H171" i="50"/>
  <c r="H170" i="50"/>
  <c r="H169" i="50"/>
  <c r="H168" i="50"/>
  <c r="H167" i="50"/>
  <c r="H166" i="50"/>
  <c r="H165" i="50"/>
  <c r="H164" i="50"/>
  <c r="H163" i="50"/>
  <c r="H162" i="50"/>
  <c r="H161" i="50"/>
  <c r="H160" i="50"/>
  <c r="H159" i="50"/>
  <c r="H158" i="50"/>
  <c r="H157" i="50"/>
  <c r="H156" i="50"/>
  <c r="H155" i="50"/>
  <c r="H154" i="50"/>
  <c r="H153" i="50"/>
  <c r="H152" i="50"/>
  <c r="H151" i="50"/>
  <c r="H150" i="50"/>
  <c r="H149" i="50"/>
  <c r="H148" i="50"/>
  <c r="H147" i="50"/>
  <c r="H146" i="50"/>
  <c r="H145" i="50"/>
  <c r="H144" i="50"/>
  <c r="H143" i="50"/>
  <c r="H142" i="50"/>
  <c r="H141" i="50"/>
  <c r="H140" i="50"/>
  <c r="H139" i="50"/>
  <c r="H138" i="50"/>
  <c r="H137" i="50"/>
  <c r="H136" i="50"/>
  <c r="H135" i="50"/>
  <c r="H134" i="50"/>
  <c r="H133" i="50"/>
  <c r="H132" i="50"/>
  <c r="H131" i="50"/>
  <c r="H130" i="50"/>
  <c r="H129" i="50"/>
  <c r="H128" i="50"/>
  <c r="H127" i="50"/>
  <c r="H126" i="50"/>
  <c r="H125" i="50"/>
  <c r="H124" i="50"/>
  <c r="H123" i="50"/>
  <c r="H122" i="50"/>
  <c r="H121" i="50"/>
  <c r="H120" i="50"/>
  <c r="H119" i="50"/>
  <c r="H118" i="50"/>
  <c r="H117" i="50"/>
  <c r="H116" i="50"/>
  <c r="H115" i="50"/>
  <c r="H114" i="50"/>
  <c r="H113" i="50"/>
  <c r="H112" i="50"/>
  <c r="H111" i="50"/>
  <c r="H110" i="50"/>
  <c r="H109" i="50"/>
  <c r="H108" i="50"/>
  <c r="H107" i="50"/>
  <c r="H106" i="50"/>
  <c r="H105" i="50"/>
  <c r="H104" i="50"/>
  <c r="H103" i="50"/>
  <c r="H102" i="50"/>
  <c r="H101" i="50"/>
  <c r="H100" i="50"/>
  <c r="H99" i="50"/>
  <c r="H98" i="50"/>
  <c r="H97" i="50"/>
  <c r="H96" i="50"/>
  <c r="H95" i="50"/>
  <c r="H94" i="50"/>
  <c r="H93" i="50"/>
  <c r="H92" i="50"/>
  <c r="H91" i="50"/>
  <c r="H90" i="50"/>
  <c r="H89" i="50"/>
  <c r="H88" i="50"/>
  <c r="H87" i="50"/>
  <c r="H86" i="50"/>
  <c r="H85" i="50"/>
  <c r="H84" i="50"/>
  <c r="H83" i="50"/>
  <c r="H82" i="50"/>
  <c r="H81" i="50"/>
  <c r="H80" i="50"/>
  <c r="H79" i="50"/>
  <c r="H78" i="50"/>
  <c r="H77" i="50"/>
  <c r="H76" i="50"/>
  <c r="H75" i="50"/>
  <c r="H74" i="50"/>
  <c r="H73" i="50"/>
  <c r="H72" i="50"/>
  <c r="H71" i="50"/>
  <c r="H70" i="50"/>
  <c r="H69" i="50"/>
  <c r="H68" i="50"/>
  <c r="H67" i="50"/>
  <c r="H66" i="50"/>
  <c r="H65" i="50"/>
  <c r="H64" i="50"/>
  <c r="H63" i="50"/>
  <c r="H62" i="50"/>
  <c r="H61" i="50"/>
  <c r="H60" i="50"/>
  <c r="H59" i="50"/>
  <c r="H58" i="50"/>
  <c r="H57" i="50"/>
  <c r="H56" i="50"/>
  <c r="H55" i="50"/>
  <c r="H54" i="50"/>
  <c r="H53" i="50"/>
  <c r="H52" i="50"/>
  <c r="H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H22" i="50"/>
  <c r="H21" i="50"/>
  <c r="H20" i="50"/>
  <c r="H19" i="50"/>
  <c r="H18" i="50"/>
  <c r="H17" i="50"/>
  <c r="H16" i="50"/>
  <c r="H14" i="50"/>
  <c r="H15" i="50"/>
  <c r="H13" i="50"/>
  <c r="H12" i="50"/>
  <c r="H11" i="50"/>
  <c r="H10" i="50"/>
  <c r="H9" i="50"/>
  <c r="H8" i="50"/>
  <c r="H7" i="50"/>
  <c r="H6" i="50"/>
  <c r="H5" i="50"/>
  <c r="H4" i="50"/>
  <c r="H3" i="50"/>
  <c r="H156" i="48"/>
  <c r="H155" i="48"/>
  <c r="H154" i="48"/>
  <c r="H153" i="48"/>
  <c r="H152" i="48"/>
  <c r="H151" i="48"/>
  <c r="H150" i="48"/>
  <c r="H149" i="48"/>
  <c r="H148" i="48"/>
  <c r="H147" i="48"/>
  <c r="H146" i="48"/>
  <c r="H145" i="48"/>
  <c r="H144" i="48"/>
  <c r="H143" i="48"/>
  <c r="H142" i="48"/>
  <c r="H141" i="48"/>
  <c r="H140" i="48"/>
  <c r="H139" i="48"/>
  <c r="H138" i="48"/>
  <c r="H137" i="48"/>
  <c r="H136" i="48"/>
  <c r="H135" i="48"/>
  <c r="H134" i="48"/>
  <c r="H133" i="48"/>
  <c r="H132" i="48"/>
  <c r="H131" i="48"/>
  <c r="H130" i="48"/>
  <c r="H129" i="48"/>
  <c r="H128" i="48"/>
  <c r="H127" i="48"/>
  <c r="H126" i="48"/>
  <c r="H125" i="48"/>
  <c r="H124" i="48"/>
  <c r="H123" i="48"/>
  <c r="H122" i="48"/>
  <c r="H121" i="48"/>
  <c r="H120" i="48"/>
  <c r="H119" i="48"/>
  <c r="H118" i="48"/>
  <c r="H117" i="48"/>
  <c r="H116" i="48"/>
  <c r="H115" i="48"/>
  <c r="H114" i="48"/>
  <c r="H113" i="48"/>
  <c r="H112" i="48"/>
  <c r="H111" i="48"/>
  <c r="H110" i="48"/>
  <c r="H109" i="48"/>
  <c r="H108" i="48"/>
  <c r="H107" i="48"/>
  <c r="H106" i="48"/>
  <c r="H105" i="48"/>
  <c r="H104" i="48"/>
  <c r="H103" i="48"/>
  <c r="H102" i="48"/>
  <c r="H101" i="48"/>
  <c r="H100" i="48"/>
  <c r="H99" i="48"/>
  <c r="H98" i="48"/>
  <c r="H97" i="48"/>
  <c r="H96" i="48"/>
  <c r="H95" i="48"/>
  <c r="H94" i="48"/>
  <c r="H93" i="48"/>
  <c r="H92" i="48"/>
  <c r="H91" i="48"/>
  <c r="H90" i="48"/>
  <c r="H89" i="48"/>
  <c r="H88" i="48"/>
  <c r="H87" i="48"/>
  <c r="H86" i="48"/>
  <c r="H85" i="48"/>
  <c r="H84" i="48"/>
  <c r="H83" i="48"/>
  <c r="H82" i="48"/>
  <c r="H81" i="48"/>
  <c r="H80" i="48"/>
  <c r="H79" i="48"/>
  <c r="H78" i="48"/>
  <c r="H77" i="48"/>
  <c r="H76" i="48"/>
  <c r="H75" i="48"/>
  <c r="H74" i="48"/>
  <c r="H73" i="48"/>
  <c r="H72" i="48"/>
  <c r="H71" i="48"/>
  <c r="H70" i="48"/>
  <c r="H69" i="48"/>
  <c r="H68" i="48"/>
  <c r="H67" i="48"/>
  <c r="H66" i="48"/>
  <c r="H65" i="48"/>
  <c r="H64" i="48"/>
  <c r="H63" i="48"/>
  <c r="H62" i="48"/>
  <c r="H61" i="48"/>
  <c r="H60" i="48"/>
  <c r="H59" i="48"/>
  <c r="H58" i="48"/>
  <c r="H57" i="48"/>
  <c r="H56" i="48"/>
  <c r="H55" i="48"/>
  <c r="H54" i="48"/>
  <c r="H53" i="48"/>
  <c r="H52" i="48"/>
  <c r="H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6" i="48"/>
  <c r="H5" i="48"/>
  <c r="H4" i="48"/>
  <c r="H3" i="48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4" i="37"/>
  <c r="H3" i="37"/>
  <c r="H10" i="49"/>
  <c r="H9" i="49"/>
  <c r="H8" i="49"/>
  <c r="H7" i="49"/>
  <c r="H6" i="49"/>
  <c r="H5" i="49"/>
  <c r="H4" i="49"/>
  <c r="H3" i="49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6" i="47"/>
  <c r="H5" i="47"/>
  <c r="H4" i="47"/>
  <c r="H3" i="47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05" i="45"/>
  <c r="H104" i="45"/>
  <c r="H103" i="45"/>
  <c r="H102" i="45"/>
  <c r="H101" i="45"/>
  <c r="H100" i="45"/>
  <c r="H99" i="45"/>
  <c r="H98" i="45"/>
  <c r="H97" i="45"/>
  <c r="H96" i="45"/>
  <c r="H95" i="45"/>
  <c r="H94" i="45"/>
  <c r="H93" i="45"/>
  <c r="H92" i="45"/>
  <c r="H91" i="45"/>
  <c r="H90" i="45"/>
  <c r="H89" i="45"/>
  <c r="H88" i="45"/>
  <c r="H87" i="45"/>
  <c r="H86" i="45"/>
  <c r="H85" i="45"/>
  <c r="H84" i="45"/>
  <c r="H83" i="45"/>
  <c r="H82" i="45"/>
  <c r="H8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H60" i="45"/>
  <c r="H59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5" i="45"/>
  <c r="H4" i="45"/>
  <c r="H218" i="44"/>
  <c r="H217" i="44"/>
  <c r="H216" i="44"/>
  <c r="H215" i="44"/>
  <c r="H214" i="44"/>
  <c r="H213" i="44"/>
  <c r="H212" i="44"/>
  <c r="H211" i="44"/>
  <c r="H210" i="44"/>
  <c r="H209" i="44"/>
  <c r="H208" i="44"/>
  <c r="H207" i="44"/>
  <c r="H206" i="44"/>
  <c r="H204" i="44"/>
  <c r="H203" i="44"/>
  <c r="H202" i="44"/>
  <c r="H201" i="44"/>
  <c r="H200" i="44"/>
  <c r="H199" i="44"/>
  <c r="H198" i="44"/>
  <c r="H197" i="44"/>
  <c r="H196" i="44"/>
  <c r="H195" i="44"/>
  <c r="H194" i="44"/>
  <c r="H193" i="44"/>
  <c r="H192" i="44"/>
  <c r="H191" i="44"/>
  <c r="H190" i="44"/>
  <c r="H189" i="44"/>
  <c r="H188" i="44"/>
  <c r="H187" i="44"/>
  <c r="H186" i="44"/>
  <c r="H185" i="44"/>
  <c r="H184" i="44"/>
  <c r="H183" i="44"/>
  <c r="H182" i="44"/>
  <c r="H181" i="44"/>
  <c r="H180" i="44"/>
  <c r="H179" i="44"/>
  <c r="H178" i="44"/>
  <c r="H177" i="44"/>
  <c r="H176" i="44"/>
  <c r="H175" i="44"/>
  <c r="H174" i="44"/>
  <c r="H173" i="44"/>
  <c r="H172" i="44"/>
  <c r="H171" i="44"/>
  <c r="H170" i="44"/>
  <c r="H169" i="44"/>
  <c r="H168" i="44"/>
  <c r="H167" i="44"/>
  <c r="H166" i="44"/>
  <c r="H165" i="44"/>
  <c r="H164" i="44"/>
  <c r="H163" i="44"/>
  <c r="H161" i="44"/>
  <c r="H160" i="44"/>
  <c r="H159" i="44"/>
  <c r="H158" i="44"/>
  <c r="H157" i="44"/>
  <c r="H156" i="44"/>
  <c r="H155" i="44"/>
  <c r="H154" i="44"/>
  <c r="H153" i="44"/>
  <c r="H152" i="44"/>
  <c r="H151" i="44"/>
  <c r="H150" i="44"/>
  <c r="H149" i="44"/>
  <c r="H148" i="44"/>
  <c r="H147" i="44"/>
  <c r="H146" i="44"/>
  <c r="H145" i="44"/>
  <c r="H144" i="44"/>
  <c r="H143" i="44"/>
  <c r="H142" i="44"/>
  <c r="H141" i="44"/>
  <c r="H140" i="44"/>
  <c r="H139" i="44"/>
  <c r="H138" i="44"/>
  <c r="H137" i="44"/>
  <c r="H136" i="44"/>
  <c r="H135" i="44"/>
  <c r="H134" i="44"/>
  <c r="H133" i="44"/>
  <c r="H132" i="44"/>
  <c r="H131" i="44"/>
  <c r="H130" i="44"/>
  <c r="H129" i="44"/>
  <c r="H128" i="44"/>
  <c r="H127" i="44"/>
  <c r="H126" i="44"/>
  <c r="H125" i="44"/>
  <c r="H124" i="44"/>
  <c r="H123" i="44"/>
  <c r="H122" i="44"/>
  <c r="H121" i="44"/>
  <c r="H120" i="44"/>
  <c r="H119" i="44"/>
  <c r="H118" i="44"/>
  <c r="H117" i="44"/>
  <c r="H116" i="44"/>
  <c r="H115" i="44"/>
  <c r="H114" i="44"/>
  <c r="H113" i="44"/>
  <c r="H112" i="44"/>
  <c r="H111" i="44"/>
  <c r="H110" i="44"/>
  <c r="H109" i="44"/>
  <c r="H108" i="44"/>
  <c r="H107" i="44"/>
  <c r="H106" i="44"/>
  <c r="H105" i="44"/>
  <c r="H104" i="44"/>
  <c r="H103" i="44"/>
  <c r="H102" i="44"/>
  <c r="H101" i="44"/>
  <c r="H100" i="44"/>
  <c r="H99" i="44"/>
  <c r="H98" i="44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H4" i="44"/>
  <c r="H3" i="44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H5" i="43"/>
  <c r="H4" i="43"/>
  <c r="H3" i="43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H6" i="41"/>
  <c r="H5" i="41"/>
  <c r="H4" i="41"/>
  <c r="H3" i="41"/>
  <c r="H413" i="42"/>
  <c r="H412" i="42"/>
  <c r="H411" i="42"/>
  <c r="H410" i="42"/>
  <c r="H409" i="42"/>
  <c r="H408" i="42"/>
  <c r="H407" i="42"/>
  <c r="H406" i="42"/>
  <c r="H405" i="42"/>
  <c r="H404" i="42"/>
  <c r="H403" i="42"/>
  <c r="H402" i="42"/>
  <c r="H401" i="42"/>
  <c r="H400" i="42"/>
  <c r="H399" i="42"/>
  <c r="H398" i="42"/>
  <c r="H397" i="42"/>
  <c r="H396" i="42"/>
  <c r="H395" i="42"/>
  <c r="H394" i="42"/>
  <c r="H393" i="42"/>
  <c r="H392" i="42"/>
  <c r="H391" i="42"/>
  <c r="H390" i="42"/>
  <c r="H389" i="42"/>
  <c r="H388" i="42"/>
  <c r="H387" i="42"/>
  <c r="H386" i="42"/>
  <c r="H385" i="42"/>
  <c r="H384" i="42"/>
  <c r="H383" i="42"/>
  <c r="H382" i="42"/>
  <c r="H381" i="42"/>
  <c r="H380" i="42"/>
  <c r="H379" i="42"/>
  <c r="H378" i="42"/>
  <c r="H377" i="42"/>
  <c r="H376" i="42"/>
  <c r="H375" i="42"/>
  <c r="H374" i="42"/>
  <c r="H373" i="42"/>
  <c r="H372" i="42"/>
  <c r="H371" i="42"/>
  <c r="H370" i="42"/>
  <c r="H369" i="42"/>
  <c r="H368" i="42"/>
  <c r="H367" i="42"/>
  <c r="H366" i="42"/>
  <c r="H365" i="42"/>
  <c r="H364" i="42"/>
  <c r="H363" i="42"/>
  <c r="H362" i="42"/>
  <c r="H361" i="42"/>
  <c r="H360" i="42"/>
  <c r="H359" i="42"/>
  <c r="H358" i="42"/>
  <c r="H357" i="42"/>
  <c r="H356" i="42"/>
  <c r="H355" i="42"/>
  <c r="H354" i="42"/>
  <c r="H353" i="42"/>
  <c r="H352" i="42"/>
  <c r="H351" i="42"/>
  <c r="H350" i="42"/>
  <c r="H349" i="42"/>
  <c r="H348" i="42"/>
  <c r="H347" i="42"/>
  <c r="H346" i="42"/>
  <c r="H345" i="42"/>
  <c r="H344" i="42"/>
  <c r="H343" i="42"/>
  <c r="H342" i="42"/>
  <c r="H341" i="42"/>
  <c r="H340" i="42"/>
  <c r="H339" i="42"/>
  <c r="H338" i="42"/>
  <c r="H337" i="42"/>
  <c r="H336" i="42"/>
  <c r="H335" i="42"/>
  <c r="H334" i="42"/>
  <c r="H333" i="42"/>
  <c r="H332" i="42"/>
  <c r="H331" i="42"/>
  <c r="H330" i="42"/>
  <c r="H329" i="42"/>
  <c r="H328" i="42"/>
  <c r="H327" i="42"/>
  <c r="H326" i="42"/>
  <c r="H325" i="42"/>
  <c r="H324" i="42"/>
  <c r="H323" i="42"/>
  <c r="H322" i="42"/>
  <c r="H321" i="42"/>
  <c r="H320" i="42"/>
  <c r="H319" i="42"/>
  <c r="H318" i="42"/>
  <c r="H317" i="42"/>
  <c r="H316" i="42"/>
  <c r="H315" i="42"/>
  <c r="H314" i="42"/>
  <c r="H313" i="42"/>
  <c r="H312" i="42"/>
  <c r="H311" i="42"/>
  <c r="H310" i="42"/>
  <c r="H309" i="42"/>
  <c r="H308" i="42"/>
  <c r="H307" i="42"/>
  <c r="H306" i="42"/>
  <c r="H305" i="42"/>
  <c r="H304" i="42"/>
  <c r="H303" i="42"/>
  <c r="H302" i="42"/>
  <c r="H301" i="42"/>
  <c r="H300" i="42"/>
  <c r="H299" i="42"/>
  <c r="H298" i="42"/>
  <c r="H297" i="42"/>
  <c r="H296" i="42"/>
  <c r="H295" i="42"/>
  <c r="H294" i="42"/>
  <c r="H293" i="42"/>
  <c r="H292" i="42"/>
  <c r="H291" i="42"/>
  <c r="H290" i="42"/>
  <c r="H289" i="42"/>
  <c r="H288" i="42"/>
  <c r="H287" i="42"/>
  <c r="H286" i="42"/>
  <c r="H285" i="42"/>
  <c r="H284" i="42"/>
  <c r="H283" i="42"/>
  <c r="H282" i="42"/>
  <c r="H281" i="42"/>
  <c r="H280" i="42"/>
  <c r="H279" i="42"/>
  <c r="H278" i="42"/>
  <c r="H277" i="42"/>
  <c r="H276" i="42"/>
  <c r="H275" i="42"/>
  <c r="H274" i="42"/>
  <c r="H273" i="42"/>
  <c r="H272" i="42"/>
  <c r="H271" i="42"/>
  <c r="H270" i="42"/>
  <c r="H269" i="42"/>
  <c r="H268" i="42"/>
  <c r="H267" i="42"/>
  <c r="H266" i="42"/>
  <c r="H265" i="42"/>
  <c r="H264" i="42"/>
  <c r="H263" i="42"/>
  <c r="H262" i="42"/>
  <c r="H261" i="42"/>
  <c r="H260" i="42"/>
  <c r="H259" i="42"/>
  <c r="H258" i="42"/>
  <c r="H257" i="42"/>
  <c r="H256" i="42"/>
  <c r="H255" i="42"/>
  <c r="H254" i="42"/>
  <c r="H253" i="42"/>
  <c r="H252" i="42"/>
  <c r="H251" i="42"/>
  <c r="H250" i="42"/>
  <c r="H249" i="42"/>
  <c r="H248" i="42"/>
  <c r="H247" i="42"/>
  <c r="H246" i="42"/>
  <c r="H245" i="42"/>
  <c r="H244" i="42"/>
  <c r="H243" i="42"/>
  <c r="H242" i="42"/>
  <c r="H241" i="42"/>
  <c r="H240" i="42"/>
  <c r="H239" i="42"/>
  <c r="H238" i="42"/>
  <c r="H237" i="42"/>
  <c r="H236" i="42"/>
  <c r="H235" i="42"/>
  <c r="H234" i="42"/>
  <c r="H233" i="42"/>
  <c r="H232" i="42"/>
  <c r="H231" i="42"/>
  <c r="H230" i="42"/>
  <c r="H229" i="42"/>
  <c r="H228" i="42"/>
  <c r="H227" i="42"/>
  <c r="H226" i="42"/>
  <c r="H225" i="42"/>
  <c r="H224" i="42"/>
  <c r="H223" i="42"/>
  <c r="H222" i="42"/>
  <c r="H221" i="42"/>
  <c r="H220" i="42"/>
  <c r="H219" i="42"/>
  <c r="H218" i="42"/>
  <c r="H217" i="42"/>
  <c r="H216" i="42"/>
  <c r="H215" i="42"/>
  <c r="H214" i="42"/>
  <c r="H213" i="42"/>
  <c r="H212" i="42"/>
  <c r="H211" i="42"/>
  <c r="H210" i="42"/>
  <c r="H209" i="42"/>
  <c r="H208" i="42"/>
  <c r="H207" i="42"/>
  <c r="H206" i="42"/>
  <c r="H205" i="42"/>
  <c r="H204" i="42"/>
  <c r="H203" i="42"/>
  <c r="H202" i="42"/>
  <c r="H201" i="42"/>
  <c r="H200" i="42"/>
  <c r="H199" i="42"/>
  <c r="H198" i="42"/>
  <c r="H197" i="42"/>
  <c r="H196" i="42"/>
  <c r="H195" i="42"/>
  <c r="H194" i="42"/>
  <c r="H193" i="42"/>
  <c r="H192" i="42"/>
  <c r="H191" i="42"/>
  <c r="H190" i="42"/>
  <c r="H189" i="42"/>
  <c r="H188" i="42"/>
  <c r="H187" i="42"/>
  <c r="H186" i="42"/>
  <c r="H185" i="42"/>
  <c r="H184" i="42"/>
  <c r="H183" i="42"/>
  <c r="H182" i="42"/>
  <c r="H181" i="42"/>
  <c r="H180" i="42"/>
  <c r="H179" i="42"/>
  <c r="H178" i="42"/>
  <c r="H177" i="42"/>
  <c r="H176" i="42"/>
  <c r="H175" i="42"/>
  <c r="H174" i="42"/>
  <c r="H173" i="42"/>
  <c r="H172" i="42"/>
  <c r="H171" i="42"/>
  <c r="H170" i="42"/>
  <c r="H169" i="42"/>
  <c r="H168" i="42"/>
  <c r="H167" i="42"/>
  <c r="H166" i="42"/>
  <c r="H165" i="42"/>
  <c r="H164" i="42"/>
  <c r="H163" i="42"/>
  <c r="H162" i="42"/>
  <c r="H161" i="42"/>
  <c r="H160" i="42"/>
  <c r="H159" i="42"/>
  <c r="H158" i="42"/>
  <c r="H157" i="42"/>
  <c r="H156" i="42"/>
  <c r="H155" i="42"/>
  <c r="H154" i="42"/>
  <c r="H153" i="42"/>
  <c r="H152" i="42"/>
  <c r="H151" i="42"/>
  <c r="H150" i="42"/>
  <c r="H149" i="42"/>
  <c r="H148" i="42"/>
  <c r="H147" i="42"/>
  <c r="H146" i="42"/>
  <c r="H145" i="42"/>
  <c r="H144" i="42"/>
  <c r="H143" i="42"/>
  <c r="H142" i="42"/>
  <c r="H141" i="42"/>
  <c r="H140" i="42"/>
  <c r="H139" i="42"/>
  <c r="H138" i="42"/>
  <c r="H137" i="42"/>
  <c r="H136" i="42"/>
  <c r="H135" i="42"/>
  <c r="H134" i="42"/>
  <c r="H133" i="42"/>
  <c r="H132" i="42"/>
  <c r="H131" i="42"/>
  <c r="H130" i="42"/>
  <c r="H129" i="42"/>
  <c r="H128" i="42"/>
  <c r="H127" i="42"/>
  <c r="H126" i="42"/>
  <c r="H125" i="42"/>
  <c r="H124" i="42"/>
  <c r="H123" i="42"/>
  <c r="H122" i="42"/>
  <c r="H121" i="42"/>
  <c r="H120" i="42"/>
  <c r="H119" i="42"/>
  <c r="H118" i="42"/>
  <c r="H117" i="42"/>
  <c r="H116" i="42"/>
  <c r="H115" i="42"/>
  <c r="H114" i="42"/>
  <c r="H113" i="42"/>
  <c r="H112" i="42"/>
  <c r="H111" i="42"/>
  <c r="H110" i="42"/>
  <c r="H109" i="42"/>
  <c r="H108" i="42"/>
  <c r="H107" i="42"/>
  <c r="H106" i="42"/>
  <c r="H105" i="42"/>
  <c r="H104" i="42"/>
  <c r="H103" i="42"/>
  <c r="H102" i="42"/>
  <c r="H101" i="42"/>
  <c r="H100" i="42"/>
  <c r="H99" i="42"/>
  <c r="H98" i="42"/>
  <c r="H97" i="42"/>
  <c r="H96" i="42"/>
  <c r="H95" i="42"/>
  <c r="H94" i="42"/>
  <c r="H93" i="42"/>
  <c r="H92" i="42"/>
  <c r="H91" i="42"/>
  <c r="H90" i="42"/>
  <c r="H89" i="42"/>
  <c r="H88" i="42"/>
  <c r="H87" i="42"/>
  <c r="H86" i="42"/>
  <c r="H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H71" i="42"/>
  <c r="H70" i="42"/>
  <c r="H69" i="42"/>
  <c r="H68" i="42"/>
  <c r="H67" i="42"/>
  <c r="H66" i="42"/>
  <c r="H65" i="42"/>
  <c r="H64" i="42"/>
  <c r="H63" i="42"/>
  <c r="H62" i="42"/>
  <c r="H61" i="42"/>
  <c r="H60" i="42"/>
  <c r="H59" i="42"/>
  <c r="H58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" i="40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4" i="39"/>
  <c r="H3" i="39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4" i="36"/>
  <c r="H3" i="36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H3" i="64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3" i="33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4" i="32"/>
  <c r="H3" i="32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428" i="42" l="1"/>
  <c r="H40" i="43"/>
  <c r="H28" i="54"/>
  <c r="H139" i="61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1" i="29"/>
  <c r="H10" i="29"/>
  <c r="H9" i="29"/>
  <c r="H8" i="29"/>
  <c r="H7" i="29"/>
  <c r="H6" i="29"/>
  <c r="H5" i="29"/>
  <c r="H4" i="29"/>
  <c r="H3" i="29"/>
  <c r="H4" i="30"/>
  <c r="H3" i="30"/>
  <c r="H3" i="62"/>
  <c r="H13" i="17"/>
  <c r="H12" i="17"/>
  <c r="H11" i="17"/>
  <c r="H10" i="17"/>
  <c r="H9" i="17"/>
  <c r="H8" i="17"/>
  <c r="H7" i="17"/>
  <c r="H6" i="17"/>
  <c r="H5" i="17"/>
  <c r="H4" i="17"/>
  <c r="H3" i="17"/>
  <c r="G107" i="45" l="1"/>
  <c r="H24" i="53" l="1"/>
  <c r="H22" i="53"/>
  <c r="H25" i="53" s="1"/>
  <c r="G36" i="41"/>
  <c r="H36" i="41" l="1"/>
  <c r="G90" i="34" l="1"/>
  <c r="H90" i="34"/>
  <c r="G59" i="32" l="1"/>
  <c r="H59" i="32"/>
  <c r="G252" i="50" l="1"/>
  <c r="H252" i="50"/>
  <c r="G95" i="55" l="1"/>
  <c r="H95" i="55"/>
  <c r="G37" i="52" l="1"/>
  <c r="H37" i="52"/>
  <c r="G33" i="51" l="1"/>
  <c r="G30" i="37" l="1"/>
  <c r="H30" i="37"/>
  <c r="G76" i="39" l="1"/>
  <c r="H76" i="39"/>
  <c r="H61" i="36" l="1"/>
  <c r="G234" i="50" l="1"/>
  <c r="G233" i="50"/>
  <c r="G226" i="44" l="1"/>
  <c r="H81" i="35" l="1"/>
  <c r="H40" i="59" l="1"/>
  <c r="G62" i="29" l="1"/>
  <c r="H158" i="48"/>
  <c r="H17" i="58" l="1"/>
  <c r="G17" i="58"/>
  <c r="H5" i="30" l="1"/>
  <c r="H14" i="17"/>
  <c r="G158" i="48" l="1"/>
  <c r="G53" i="47" l="1"/>
  <c r="G81" i="35"/>
  <c r="G5" i="30" l="1"/>
  <c r="G61" i="36"/>
  <c r="G40" i="59"/>
  <c r="G14" i="17"/>
  <c r="G8" i="56" l="1"/>
  <c r="G106" i="56" s="1"/>
  <c r="H53" i="47" l="1"/>
</calcChain>
</file>

<file path=xl/sharedStrings.xml><?xml version="1.0" encoding="utf-8"?>
<sst xmlns="http://schemas.openxmlformats.org/spreadsheetml/2006/main" count="10183" uniqueCount="3278">
  <si>
    <t>S. N</t>
  </si>
  <si>
    <t>PROJENİN ADI</t>
  </si>
  <si>
    <t>PROJE YERİ</t>
  </si>
  <si>
    <t>TOPLAM HARCAMA TUTARI (TL)</t>
  </si>
  <si>
    <t>AÇIKLAMA</t>
  </si>
  <si>
    <t>Adalet Binası</t>
  </si>
  <si>
    <t>Akdeniz</t>
  </si>
  <si>
    <t>Hizmet Binası</t>
  </si>
  <si>
    <t>Ceza ve İnfaz Kurumu</t>
  </si>
  <si>
    <t>Anamur</t>
  </si>
  <si>
    <t>Merkez</t>
  </si>
  <si>
    <t>E Tipi</t>
  </si>
  <si>
    <t>Bölge İdare Mahkemesi Onarımı</t>
  </si>
  <si>
    <t>Mut</t>
  </si>
  <si>
    <t>Silifke</t>
  </si>
  <si>
    <t>Tarsus</t>
  </si>
  <si>
    <t>3T-1A-1K-1Ç</t>
  </si>
  <si>
    <t>Yapım İşi</t>
  </si>
  <si>
    <t>Bakım Onarım</t>
  </si>
  <si>
    <t>Güvenlik Sistemi</t>
  </si>
  <si>
    <t>Tesisat Yapımı</t>
  </si>
  <si>
    <t>Onarım İşi</t>
  </si>
  <si>
    <t>Tek Katlı Prefabrik Sahil Destek Tesisi</t>
  </si>
  <si>
    <t>Tesis</t>
  </si>
  <si>
    <t>Tadilat</t>
  </si>
  <si>
    <t>Onarım</t>
  </si>
  <si>
    <t xml:space="preserve">Sahil Valilik Binası (Akdeniz Kaymakamlık Binası) Yangın Tesisatı Yapım İşi </t>
  </si>
  <si>
    <t xml:space="preserve">Mersin Kırsal Altyapı 1. Bölge Yapım İşi </t>
  </si>
  <si>
    <t>Altyapı</t>
  </si>
  <si>
    <t xml:space="preserve">Kırsal Altyapı Destek Projesi 4. Etap 2. Kısım Yapım İşi </t>
  </si>
  <si>
    <t>Aydıncık</t>
  </si>
  <si>
    <t>Bozyazı</t>
  </si>
  <si>
    <t>Kırsal Altyapı 5. Etap 1. Kısım Yapım İşi</t>
  </si>
  <si>
    <t>Çamlıyayla</t>
  </si>
  <si>
    <t>Erdemli</t>
  </si>
  <si>
    <t>Gülnar</t>
  </si>
  <si>
    <t>Mezitli</t>
  </si>
  <si>
    <t>Kırsal Altyapı 5. Etap 2. Kısım Yapım İşi</t>
  </si>
  <si>
    <t>Restorasyon</t>
  </si>
  <si>
    <t xml:space="preserve">Mersin Kırsal Altyapı 2. Etap 2. Kısım Yapım İşi </t>
  </si>
  <si>
    <t>Toroslar</t>
  </si>
  <si>
    <t>Yenişehir</t>
  </si>
  <si>
    <t>Valilik Akkent Hizmet Binası Damına Su Yalıtımı Yapım İşi</t>
  </si>
  <si>
    <t>Yenişehir Valilik Hizmet Binası Güvenlik Kameraları Yapım İşi</t>
  </si>
  <si>
    <t xml:space="preserve">Yenişehir </t>
  </si>
  <si>
    <t>Alaköprü Barajı Geçici Site Tesisleri</t>
  </si>
  <si>
    <t>Geçici Site Tesisleri Altyapı Temini Yol Geçişi</t>
  </si>
  <si>
    <t>Alaköprü Barajı</t>
  </si>
  <si>
    <t>Erdemli Akdeniz Mahallesi Madenler Çayı 3. Kısım</t>
  </si>
  <si>
    <t>Mezitli Deresi Islahı</t>
  </si>
  <si>
    <t>Kazanlı Kanalizasyon</t>
  </si>
  <si>
    <t>Anamur Atıksu Arıtma Tesisi İnşaatı</t>
  </si>
  <si>
    <t>Bozyazı Atıksu Arıtma Tesisi İnşaatı</t>
  </si>
  <si>
    <t>Çeşmeli Kanalizasyon İnşaatı</t>
  </si>
  <si>
    <t>Dorukkent İçmesuyu</t>
  </si>
  <si>
    <t>Tepeköy İçmesuyu</t>
  </si>
  <si>
    <t>Mut Atıksu Arıtma Tesisi İnşaatı</t>
  </si>
  <si>
    <t>Uzuncaburç İçmesuyu</t>
  </si>
  <si>
    <t>Yenice Kanalizasyon İnşaatı</t>
  </si>
  <si>
    <t>Güzelyayla İçmesuyu</t>
  </si>
  <si>
    <t>Mersin-Adana Yolu</t>
  </si>
  <si>
    <t>Mersin-Erdemli Yolu</t>
  </si>
  <si>
    <t>Mut-Ermenek Yolu</t>
  </si>
  <si>
    <t>Mut Şehir Geçişi</t>
  </si>
  <si>
    <t>Nacarlı Köprüsü</t>
  </si>
  <si>
    <t>Akdeniz Oyunları Stadyumu Otoyol Bağlantı Yolları</t>
  </si>
  <si>
    <t>Akdeniz-Tarsus</t>
  </si>
  <si>
    <t>Mersin Adana Arasına 18.667 m. İhata Yapılması</t>
  </si>
  <si>
    <t>Adana-Mersin Arası Muhtelif Yerlerde Hattın Sağında ve Solunda 14.450 m İhata Yapılması</t>
  </si>
  <si>
    <t>Mersin Tırmıl Yük Terminali Statik ve Tesisat Projeleri ile Alt Yapı Projelerinin Hazırlanması</t>
  </si>
  <si>
    <t>Adana-Mersin Arası Muhtelif Yerlerde Hattın Sağında ve Solunda 14.650 m İhata Yapılması</t>
  </si>
  <si>
    <t>14.650 M İhata Yapılması</t>
  </si>
  <si>
    <t xml:space="preserve">Mersin Tırmıl Yük Terminalinin Düzenlenmesi Kapsamında İhata, Aydınlatma ve Bir Bölüm Altyapı İmalatlarının Yapımı </t>
  </si>
  <si>
    <t>Tırmıl Yük Garına Terminal Binası Yapılması</t>
  </si>
  <si>
    <t>Adana-Mersin Arası Km.4+380’de Yaya Üst Geçidi Yapımı</t>
  </si>
  <si>
    <t>Yaya Üst Geçidi</t>
  </si>
  <si>
    <t>Mersin Garda Özürlülere İlişkin Yapılacak Düzenlemeler</t>
  </si>
  <si>
    <t>Gar Düzenlemesi</t>
  </si>
  <si>
    <t>Tırmıl Tevsiat Projesi Kapsamında 1 adet Yaya Üst Geçidinin Yapılması</t>
  </si>
  <si>
    <t>Tırmıl Yük Merkezinde İstinad Duvarı, Saha Betonu, Yol ve İhata Yapılması</t>
  </si>
  <si>
    <t>Mersin-Tırmıl Tevsiat Projesi Kapsamında 2 Adet Vasıta Üstgeçidi ile 1 Adet Yaya Üstgeçidinin Uygulama Projeleri ve Zemin Etütlerinin Yapılması</t>
  </si>
  <si>
    <t>Zemin Etüdü</t>
  </si>
  <si>
    <t>Tarsus
Akdeniz</t>
  </si>
  <si>
    <t>Yenice Gar Sahasında Yük Merkezi Oluşturulması İçin Proje Hazırlatılması</t>
  </si>
  <si>
    <t>Tarsus Gar Şefliğinde Özürlülere İlişkin Yapılacak Düzenlemeler</t>
  </si>
  <si>
    <t>Lojistik Merkezi</t>
  </si>
  <si>
    <t>Kayseri Boğazköprü Ulukışla Yenice, Mersin-Yenice-Adana Toprakkale Elektrikasyon Projesi Kapsamında Yaspılacak Olan Trafo Merkezlerine Enerji Nakil Hattı Çekilmesi Proje Yapım İşi</t>
  </si>
  <si>
    <t>Mobese</t>
  </si>
  <si>
    <t>Yenice Lojistik Merkezi 2. Etap İnşaat İşleri</t>
  </si>
  <si>
    <t>Tarsus Akdeniz</t>
  </si>
  <si>
    <t>Elektrifaksiyon Tesisleri Yapımı</t>
  </si>
  <si>
    <t xml:space="preserve"> Akdeniz</t>
  </si>
  <si>
    <t xml:space="preserve">Tarsus </t>
  </si>
  <si>
    <t>Etüd Proje</t>
  </si>
  <si>
    <t>Mersin 380 TM</t>
  </si>
  <si>
    <t>Yakaköy TM OG Şalt</t>
  </si>
  <si>
    <t>Kızkalesi TM İrtibatları EİH</t>
  </si>
  <si>
    <t>Akkuyu TM Yenileme</t>
  </si>
  <si>
    <t>Gezende HES TM Tevsiat</t>
  </si>
  <si>
    <t>Mersin-Karaduvar Balıkçı Bar. Rıhtım İlavesi</t>
  </si>
  <si>
    <t>Rıhtım</t>
  </si>
  <si>
    <t>Etüt-proje</t>
  </si>
  <si>
    <t>Huzurkent Yol Kenarı Denetim İstasyonu</t>
  </si>
  <si>
    <t>Gemi Trafik Hizmetleri Merkezi ve Mersin Liman Başkanlığı Hizmet Binası</t>
  </si>
  <si>
    <t>2 Blok, 5.140 M² Arsa Alanı, Zemin+4 Kat, 5.545 M² Kapalı Alan</t>
  </si>
  <si>
    <t>Etüt-Proje</t>
  </si>
  <si>
    <t>Aydıncık Balıkçı Barınağı Hasar Onarımı</t>
  </si>
  <si>
    <t>Erdemli Sahil Koruma Mahmuzu</t>
  </si>
  <si>
    <t>Koruma Mahfuzu</t>
  </si>
  <si>
    <t>Erdemli Balıkçı Barınağı İnşaatı</t>
  </si>
  <si>
    <t>Sahil Tahkimatı</t>
  </si>
  <si>
    <t>İnş-Bakım Onarım</t>
  </si>
  <si>
    <t>Taşucu Feribot ve Yat Yanaşma Yeri İnşaatı</t>
  </si>
  <si>
    <t>Proje Temini</t>
  </si>
  <si>
    <t>Müftü Mehmet Cami Proje Temin İşi</t>
  </si>
  <si>
    <t xml:space="preserve">Proje Temini </t>
  </si>
  <si>
    <t>Alaaddin (Ak) Cami Restorasyonu işi</t>
  </si>
  <si>
    <t>Akcami Köyü Camii Restorasyonu</t>
  </si>
  <si>
    <t>Restorasyon İşi</t>
  </si>
  <si>
    <t>Zeynel Abidin Türbesi</t>
  </si>
  <si>
    <t>Kızıl Minare Cami Proje Temin işi</t>
  </si>
  <si>
    <t>Kızılisali Köyü Cami Proje Temin İşi</t>
  </si>
  <si>
    <t>Atik Mescidi Onarım İşi</t>
  </si>
  <si>
    <t>Sultan Alaaddin (AK) Cami Restorasyonu işi</t>
  </si>
  <si>
    <t>Niyazi Efendi Mescidi</t>
  </si>
  <si>
    <t>İmar Planı Yapımı</t>
  </si>
  <si>
    <t>Mustafa Ağa Mescidi Onarımı</t>
  </si>
  <si>
    <t>Doğalgaz Tesisatı</t>
  </si>
  <si>
    <t>Elektrik Tesisatı</t>
  </si>
  <si>
    <t>Şamlı Mescidi Proje Temini İşi</t>
  </si>
  <si>
    <t>Çukurbağ Köyü Sarı Şıh Türbesi Proje Temini İşi</t>
  </si>
  <si>
    <t>Sahil Güvenlik Akdeniz Bölge Komutanlığı Birlik Bina Büyük Onarımı</t>
  </si>
  <si>
    <t>Sahil Güvenlik Akdeniz Bölge Komutanlığı Hizmet Binası Tadilatları</t>
  </si>
  <si>
    <t>Mersin Çiçek Pasajı Canlandırma ve Yenileme Projesi Yapım İşi</t>
  </si>
  <si>
    <t>Proje İşi</t>
  </si>
  <si>
    <t>Mersin Çiçek Pasajı Canlandırma ve Yenileme Projesi Jeneratör Temini ve Gerekli Düzenlemelerin Yapılması İşi</t>
  </si>
  <si>
    <t>Düzenleme İşi</t>
  </si>
  <si>
    <t>Anamur Alaköprü İskan Yerleşkesi Tarımsal Araziler Oluşturulması İşi</t>
  </si>
  <si>
    <t>Tarımsal Arazi</t>
  </si>
  <si>
    <t xml:space="preserve">Bodrum + Zemin + 3 kat 2.365 m² </t>
  </si>
  <si>
    <t>Tapu Müdürlüğü Hizmet Binası Onarım İşi</t>
  </si>
  <si>
    <t>4 Kat 32 Oda</t>
  </si>
  <si>
    <t>500 Kişilik</t>
  </si>
  <si>
    <t>Atış Poligonu</t>
  </si>
  <si>
    <t>Mut Spor Salonu Yapımı</t>
  </si>
  <si>
    <t>Mut Spor Salonu Bakım+Onarım</t>
  </si>
  <si>
    <t>Silifke Sehir Stadyumu Aydınlatma Yapımı</t>
  </si>
  <si>
    <t>Stadyum</t>
  </si>
  <si>
    <t>Mersin Silifke Kamp Eğitim Merkezi Bakım Onarımı</t>
  </si>
  <si>
    <t>A1 Tipi Tribün Yapımı</t>
  </si>
  <si>
    <t>Tribün</t>
  </si>
  <si>
    <t>Futbol Sahası</t>
  </si>
  <si>
    <t>1000 Kişilik</t>
  </si>
  <si>
    <t>Toroslar Bocce Salonu</t>
  </si>
  <si>
    <t>Bocce</t>
  </si>
  <si>
    <t>Spor Salonu</t>
  </si>
  <si>
    <t>Sentetik Yüzeyli Müstakil Atletizm Pisti Yapımı</t>
  </si>
  <si>
    <t>Atletizm Pisti</t>
  </si>
  <si>
    <t>Sentetik Yüzeyli Müstakil Atletizm Pisti Isınma Pistine Makaslı Çatı Yapımı</t>
  </si>
  <si>
    <t>Tevfik Sırrı Gür Stadyumunun Işıklandırılması</t>
  </si>
  <si>
    <t>Akdeniz Oyunları Köyü</t>
  </si>
  <si>
    <t>3500 Kapasiteli</t>
  </si>
  <si>
    <t>Mersin Stadyumu Yapımı</t>
  </si>
  <si>
    <t>Tenis Kompleksi Yapımı</t>
  </si>
  <si>
    <t>3000 kişilik</t>
  </si>
  <si>
    <t>Olimpik Kapalı Yüzme Havuzu Yapımı</t>
  </si>
  <si>
    <t>Servet Tazegül Spor Salonu Yapımı</t>
  </si>
  <si>
    <t>Eski Akdeniz Oteli Restorasyon Proje Yapım İşi</t>
  </si>
  <si>
    <t>Proje-Etüt</t>
  </si>
  <si>
    <t>Kültür Merkezi Şeref Salonu Onarımı</t>
  </si>
  <si>
    <t>Müdürlük Hizmet Binası İnş. Elk. İşyeri ve Bakım Onarım</t>
  </si>
  <si>
    <t>Mersin İl Halk Kütüphanesi Müdürlüğü Hizmet Binası Rölöve Restitüsyon Restorasyon Elektrik Makine Projeleri Yapım İşi</t>
  </si>
  <si>
    <t>Anamurium Örenyeri Bakım Onarım</t>
  </si>
  <si>
    <t xml:space="preserve">Aynalıgöl Mağarası </t>
  </si>
  <si>
    <t>Çevre Düzenlemesi</t>
  </si>
  <si>
    <t>Gülnar Kültür Merkezi</t>
  </si>
  <si>
    <t>Mut Kültür Merkezi</t>
  </si>
  <si>
    <t>Proje Yapım İşi</t>
  </si>
  <si>
    <t>Silifke Kalesi Bakım Onarım Projesi</t>
  </si>
  <si>
    <t>Mersin Yeni Arkeoloji Müzesi Yapımı</t>
  </si>
  <si>
    <t>Akdeniz Kazanlı İlköğretim Okulu</t>
  </si>
  <si>
    <t>Akdeniz Güney (Toroslar) İlköğretim Okulu</t>
  </si>
  <si>
    <t>Akdeniz Mimar Sinan İlköğretim Okulu</t>
  </si>
  <si>
    <t>Abdulkadir Perşembe Vakfı Anaokulu</t>
  </si>
  <si>
    <t>Akdeniz Parmakkurdu İlköğretim Okulu</t>
  </si>
  <si>
    <t>Akdeniz Mine Günaştı Lisesi</t>
  </si>
  <si>
    <t>Akdeniz Üç Ocak İlköğretim Okulu</t>
  </si>
  <si>
    <t>Akdeniz Güney Anaokulu</t>
  </si>
  <si>
    <t>Akdeniz Hebilli İlköğretim Okulu</t>
  </si>
  <si>
    <t>Akdeniz Kampüs Spor Salonu</t>
  </si>
  <si>
    <t>Akdeniz Rehberlik Araştırma Merkezi</t>
  </si>
  <si>
    <t>32 Derslik</t>
  </si>
  <si>
    <t>Anamur Anaokulu</t>
  </si>
  <si>
    <t>Anamur Bozdoğan Mamure İlköğretim Okulu</t>
  </si>
  <si>
    <t>Anamur Yeşilyurt İlköğretim Okulu</t>
  </si>
  <si>
    <t>Anamur Karalarbahşiş İlköğretim Okulu</t>
  </si>
  <si>
    <t>Anamur Çeltikçi İlköğretim Okulu</t>
  </si>
  <si>
    <t>Anamur Yeşilyurt (Akdeniz) İlköğretim Okulu</t>
  </si>
  <si>
    <t>Anamur Halk Eğitim Merkezi</t>
  </si>
  <si>
    <t>Anamur Çarıklar Efeler İlköğretim Okulu</t>
  </si>
  <si>
    <t>Anamur Kalınören İlköğretim Okulu</t>
  </si>
  <si>
    <t>Anamur Köprübaşı İlköğretim Okulu</t>
  </si>
  <si>
    <t>Aydıncık Atatürk İlköğretim Okulu</t>
  </si>
  <si>
    <t>Aydıncık Fatih İlköğretim Okulu</t>
  </si>
  <si>
    <t>Aydıncık Cumhuriyet İlköğretim Okulu</t>
  </si>
  <si>
    <t>Aydıncık Anaokulu</t>
  </si>
  <si>
    <t>Bozyazı Kökobası İlköğretim Okulu</t>
  </si>
  <si>
    <t>Bozyazı Cumhuriyet İlköğretim Okulu</t>
  </si>
  <si>
    <t>Bozyazı Lisesi Kapalı Spor Salonu</t>
  </si>
  <si>
    <t>Bozyazı İlköğretim Okulu</t>
  </si>
  <si>
    <t>Bozyazı Ortaokulu</t>
  </si>
  <si>
    <t>Çamlıyayla Fakılar İlköğretim Okulu</t>
  </si>
  <si>
    <t>Çamlıyayla Darıpınarı İlköğretim Okulu Pansiyon</t>
  </si>
  <si>
    <t>Çamlıyayla İlköğretim Okulu</t>
  </si>
  <si>
    <t>Erdemli Kargıpınarı İlköğretim Okulu</t>
  </si>
  <si>
    <t>Erdemli Limonlu İlköğretim Okulu</t>
  </si>
  <si>
    <t>Erdemli Çiftepınar İlköğretim Okulu</t>
  </si>
  <si>
    <t>Erdemli Dağlı İlköğretim Okulu</t>
  </si>
  <si>
    <t>Erdemli İlemin İlköğretim Okulu</t>
  </si>
  <si>
    <t>Erdemli Sarıyer İlköğretim Okulu</t>
  </si>
  <si>
    <t>Erdemli Alata İlköğretim Okulu</t>
  </si>
  <si>
    <t>Erdemli Elvanlı İlköğretim Okulu</t>
  </si>
  <si>
    <t>Erdemli Tömük Yeşildere İlköğretim Okulu</t>
  </si>
  <si>
    <t>Erdemli Üçtepe İlköğretim Okulu</t>
  </si>
  <si>
    <t>Erdemli Elbeyli İlköğretim Okulu</t>
  </si>
  <si>
    <t>Erdemli Çeşmeli İlköğretim Okulu</t>
  </si>
  <si>
    <t>Erdemli Kargıpınarı Anaokulu</t>
  </si>
  <si>
    <t>Erdemli Anaokulu</t>
  </si>
  <si>
    <t>Erdemli Karakeşli İlköğretim Okulu</t>
  </si>
  <si>
    <t>Erdemli Pınarbaşı İlköğretim Okulu</t>
  </si>
  <si>
    <t>Erdemli Arpaçbahşiş İlköğretim Okulu</t>
  </si>
  <si>
    <t>Erdemli Hacı Ömer Serin İlköğretim Okulu</t>
  </si>
  <si>
    <t>Erdemli Sinan Suverir İlkokulu</t>
  </si>
  <si>
    <t>Erdemli Ellinci Yıl İlkokulu</t>
  </si>
  <si>
    <t>Erdemli Mehmet Akif Ersoy İmam Hatip Ortaokulu</t>
  </si>
  <si>
    <t>Gülnar Kayrak İlköğretim Okulu</t>
  </si>
  <si>
    <t>Gülnar Sütlüce İlköğretim Okulu</t>
  </si>
  <si>
    <t>Gülnar İlköğretim Okulu</t>
  </si>
  <si>
    <t>Gülnar Büyükeceli İlköğretim Okulu</t>
  </si>
  <si>
    <t>Gülnar Kuskan İlköğretim Okulu</t>
  </si>
  <si>
    <t>Gülnar Anadolu Lisesi</t>
  </si>
  <si>
    <t>Gülnar Samiye-Naim Eğitim Vakfı İlkokul-Ortaokul</t>
  </si>
  <si>
    <t>Gülnar Öğrenci Pansiyonu</t>
  </si>
  <si>
    <t>Mezitli Anaokulu</t>
  </si>
  <si>
    <t>Mezitli Tece İlköğretim Okulu</t>
  </si>
  <si>
    <t>Mezitli Davultepe İlköğretim Okulu</t>
  </si>
  <si>
    <t>Mezitli Kocayer İlköğretim Okulu</t>
  </si>
  <si>
    <t>Mezitli Kuzucubelen İlköğretim Okulu</t>
  </si>
  <si>
    <t>Mezitli Toroslar Anadolu Lisesi</t>
  </si>
  <si>
    <t>Mezitli Tece Cumhuriyet İlköğretim Okulu</t>
  </si>
  <si>
    <t>Mezitli Muhittin Develi Ortaokulu</t>
  </si>
  <si>
    <t>Mut Sakız İlköğretim Okulu</t>
  </si>
  <si>
    <t>Mut Aşağıköselerli İlköğretim Okulu</t>
  </si>
  <si>
    <t>Mut Kravga İlköğretim Okulu</t>
  </si>
  <si>
    <t>Mut Evren Azmak Kırkkavak İlköğretim Okulu</t>
  </si>
  <si>
    <t>Mut Anadolu Lisesi</t>
  </si>
  <si>
    <t>Mut Yalnızcabağ İlköğretim Okulu</t>
  </si>
  <si>
    <t>Mut Alaçam İlköğretim Okulu</t>
  </si>
  <si>
    <t>Mut Göksu Beldesi Kravga İlköğretim Okulu</t>
  </si>
  <si>
    <t>Mut Şehit Bilal Konya İlköğretim Okulu</t>
  </si>
  <si>
    <t>Mut Karacaoğlan İlköğretim Okulu</t>
  </si>
  <si>
    <t>Mut(Gülbahçem) Anaokulu</t>
  </si>
  <si>
    <t>Silifke İlköğretim Okulu</t>
  </si>
  <si>
    <t>Silifke Susanoğlu Arkum İlköğretim Okulu</t>
  </si>
  <si>
    <t>Silifke Uzuncaburç İlköğretim Okulu</t>
  </si>
  <si>
    <t>Silifke Arkum İlköğretim Okulu</t>
  </si>
  <si>
    <t>Silifke Tosmurlu İlköğretim Okulu</t>
  </si>
  <si>
    <t>Silifke Yeşilovacık İlköğretim Okulu</t>
  </si>
  <si>
    <t>Silifke Sarıaydın İlköğretim Okulu</t>
  </si>
  <si>
    <t>Silifke Atatürk İlköğretim Okulu-1</t>
  </si>
  <si>
    <t>Silifke Atatürk İlköğretim Okulu-2</t>
  </si>
  <si>
    <t>Silifke Keben İlköğretim Okulu</t>
  </si>
  <si>
    <t>Silifke Kargıcak İlköğretim Okulu</t>
  </si>
  <si>
    <t>Silifke Kabasakallı İlköğretim Okulu</t>
  </si>
  <si>
    <t>Silifke Anaokulu</t>
  </si>
  <si>
    <t>Silifke Işıklı Kargı İlköğretim Okulu</t>
  </si>
  <si>
    <t>Silifke İmam Hatip Lisesi</t>
  </si>
  <si>
    <t>Tarsus Ahmet Yesevi İlköğretim Okulu</t>
  </si>
  <si>
    <t>Tarsus Çıraklık Eğitim Merkezi</t>
  </si>
  <si>
    <t>Tarsus Turgut İçgören İlköğretim Okulu</t>
  </si>
  <si>
    <t>Tarsus Saime Özçürümez İlköğretim Okulu</t>
  </si>
  <si>
    <t>Tarsus Taşobası İlköğretim Okulu</t>
  </si>
  <si>
    <t>Tarsus Cinköy İlköğretim Okulu</t>
  </si>
  <si>
    <t>Tarsus Çukurova İlköğretim Okulu</t>
  </si>
  <si>
    <t>Tarsus Yeşilevler İlköğretim Okulu</t>
  </si>
  <si>
    <t>Tarsus 27 Aralık İlköğretim Okulu</t>
  </si>
  <si>
    <t>Tarsus Ali Mistilli İlköğretim Okulu</t>
  </si>
  <si>
    <t>Tarsus Ali Oksal (Yunus Emre) İlköğretim Okulu</t>
  </si>
  <si>
    <t>Tarsus Taşçılı İlköğretim Okulu</t>
  </si>
  <si>
    <t>Tarsus Yenice Şehit Buminhan Temizkan İlköğretim Okulu</t>
  </si>
  <si>
    <t>Tarsus Çağlayan İlköğretim Okulu</t>
  </si>
  <si>
    <t>Tarsus Kerime Özkul İlköğretim Okulu</t>
  </si>
  <si>
    <t>Tarsus Kurtuluş İlköğretim Okulu</t>
  </si>
  <si>
    <t>Tarsus Damlama İlköğretim Okulu</t>
  </si>
  <si>
    <t>Tarsus Bolatlı İlköğretim Okulu</t>
  </si>
  <si>
    <t>Tarsus Anaokulu</t>
  </si>
  <si>
    <t>Tarsus İlköğretim Okulu</t>
  </si>
  <si>
    <t>Tarsus Çakırlı İlköğretim Okulu</t>
  </si>
  <si>
    <t>Tarsus Çukurova Sanayi İlköğretim Okulu</t>
  </si>
  <si>
    <t>Tarsus Bilim Sanat Merkezi</t>
  </si>
  <si>
    <t>Tarsus Bolatlı İlkokulu</t>
  </si>
  <si>
    <t>Tarsus Damlama Şehit Mehmet Akif Sönmez İlkokulu</t>
  </si>
  <si>
    <t>Tarsus Ayşe Mirici İlkokulu</t>
  </si>
  <si>
    <t>Tarsus Belediyesi Anaokulu</t>
  </si>
  <si>
    <t>Tarsus Yeşiltepe İlkokulu</t>
  </si>
  <si>
    <t>Toroslar Anaokulu</t>
  </si>
  <si>
    <t>Toroslar Çavuşlu İlköğretim Okulu</t>
  </si>
  <si>
    <t>Toroslar Halkkent İlköğretim Okulu</t>
  </si>
  <si>
    <t>Çağdaşkent Pansiyon</t>
  </si>
  <si>
    <t>Toroslar Mersin Camili İlköğretim Okulu</t>
  </si>
  <si>
    <t>Toroslar Çağdaşkent İlköğretim Okulu</t>
  </si>
  <si>
    <t>Toroslar Çağdaşkent Anaokulu-1</t>
  </si>
  <si>
    <t>Toroslar Kız Meslek Lisesi</t>
  </si>
  <si>
    <t>Toroslar Çağdaşkent Vakıf Öğrenci Pansiyonu</t>
  </si>
  <si>
    <t>Toroslar Limon Çiçeği Anaokulu</t>
  </si>
  <si>
    <t>Toroslar Osmangazi İlköğretim Okulu</t>
  </si>
  <si>
    <t>Toroslar Zihinsel Engelliler Anaokulu</t>
  </si>
  <si>
    <t>Mehmet Akif Ersoy İlkokulu</t>
  </si>
  <si>
    <t>Arpaçsakarlar Ortaokulu</t>
  </si>
  <si>
    <t>Toroslar Durmuş Ali Toksoy Ortaokulu</t>
  </si>
  <si>
    <t>Toroslar İşitme Engelliler İlkokulu</t>
  </si>
  <si>
    <t>Toroslar Osmangazi Ortaokulu</t>
  </si>
  <si>
    <t>Toroslar Otistik Çocuklar İlkokulu</t>
  </si>
  <si>
    <t>Toroslar Anadolu Lisesi</t>
  </si>
  <si>
    <t>Toroslar Nene Hatun Anaokulu</t>
  </si>
  <si>
    <t>Yenişehir Mersin Anadolu Lisesi</t>
  </si>
  <si>
    <t>Yenişehir Değirmençay İlköğretim Okulu</t>
  </si>
  <si>
    <t>Yenişehir Karahacılı İlköğretim Okulu</t>
  </si>
  <si>
    <t>Sevgi Anaokulu</t>
  </si>
  <si>
    <t>Yenişehir Anadolu İmam Hatip Lisesi</t>
  </si>
  <si>
    <t>Karacailyas Sağlık Ocağı</t>
  </si>
  <si>
    <t>Bina Yapımı</t>
  </si>
  <si>
    <t>Huzurkent Sağlık Ocağı</t>
  </si>
  <si>
    <t>Akdeniz Siteler Sağlık Ocağı</t>
  </si>
  <si>
    <t>Mersin Devlet Hastanesi Ek Acil Servisi</t>
  </si>
  <si>
    <t>Anamur Devlet Hastanesi Yeni Bloğu</t>
  </si>
  <si>
    <t>Bozyazı Devlet Hastanesi</t>
  </si>
  <si>
    <t xml:space="preserve">Çamlıyayla Entegre Devlet Hastanesi </t>
  </si>
  <si>
    <t>Erdemli 2 Nolu (Koyuncu Sağlık Ocağı</t>
  </si>
  <si>
    <t>Sağlık Ocağı</t>
  </si>
  <si>
    <t>Erdemli Devlet Hastanesi E Bloğu</t>
  </si>
  <si>
    <t>Ek Bina</t>
  </si>
  <si>
    <t>ASM Binası</t>
  </si>
  <si>
    <t>Fındıkpınarı D1 Tipi Sağlık Ocağı İnşaatı Yapım İşi.</t>
  </si>
  <si>
    <t>Mut 2 Nolu Sağlık Ocağı İnşaatı Yapım İşi.</t>
  </si>
  <si>
    <t>Tarsus 6 Nolu Sağlık Ocağı</t>
  </si>
  <si>
    <t>Tarsus 5 Nolu Sağlık Ocağı</t>
  </si>
  <si>
    <t>Tarsus Karadiken Sağlık Ocağı</t>
  </si>
  <si>
    <t>Tarsus Ağız ve Diş Sağlığı Merkezi</t>
  </si>
  <si>
    <t>50 Ünitlik</t>
  </si>
  <si>
    <t>Mersin Kadın Doğum ve Çocuk Hastalıkları Hastanesi</t>
  </si>
  <si>
    <t>Mersin Çocuk Hastanesi</t>
  </si>
  <si>
    <t>Doruklu Sağlık Ocağı</t>
  </si>
  <si>
    <t>Rehabilitasyon Merkezi</t>
  </si>
  <si>
    <t>Etüt Proje Çalışmaları</t>
  </si>
  <si>
    <t>Muhtelif İşler</t>
  </si>
  <si>
    <t>Ulusal Biyolojik Çeşitlilik Envanter İzleme Projesi</t>
  </si>
  <si>
    <t xml:space="preserve">Cehennem Deresi Yaban Hayatı Geliştirme Sahası </t>
  </si>
  <si>
    <t>2 Kat 37 Oda</t>
  </si>
  <si>
    <t>Akdeniz Sosyal Hizmet Merkezi Müdürlüğü Tefrişi</t>
  </si>
  <si>
    <t>1 Kat 15 Oda</t>
  </si>
  <si>
    <t>Çocuk Evleri Tefrişi</t>
  </si>
  <si>
    <t>1 Kat 3 Oda</t>
  </si>
  <si>
    <t>4 Kat 46 Oda</t>
  </si>
  <si>
    <t>Sosyal Hizmetler Merkezi</t>
  </si>
  <si>
    <t>3 Kat 42 Oda</t>
  </si>
  <si>
    <t>4 Kat 48 Oda</t>
  </si>
  <si>
    <t xml:space="preserve">Tarsus Huzurevi Müdürlüğü Hizmet Binası Onarım İşi </t>
  </si>
  <si>
    <t xml:space="preserve">Tarsus Sosyal Hizmet Merkezi Onarım İşi </t>
  </si>
  <si>
    <t>2 Kat 11 Oda</t>
  </si>
  <si>
    <t>3 Kat 16 Oda</t>
  </si>
  <si>
    <t>Gözce Mevlana Cami</t>
  </si>
  <si>
    <t>Hacı Hüseyin Emren Cami</t>
  </si>
  <si>
    <t>Gülnar, Çamlıyayla, Silifke, Erdemli</t>
  </si>
  <si>
    <t>Şehitler Cami</t>
  </si>
  <si>
    <t xml:space="preserve">Mersin 380 TM Tevsiat </t>
  </si>
  <si>
    <t>Anamur Atıksu Deniz Deşarjı</t>
  </si>
  <si>
    <t>Anamur II.Kısım İçmesuyu</t>
  </si>
  <si>
    <t>Anamur Kanalizasyon</t>
  </si>
  <si>
    <t>Taşucu İçmesuyu İnşaatı</t>
  </si>
  <si>
    <t>Asansör Tesisatı</t>
  </si>
  <si>
    <t>40 Ünitlik</t>
  </si>
  <si>
    <t>Kamu Hizmet Binası</t>
  </si>
  <si>
    <t>Enerji İletim Hattı (380/154 kV, 2x250 MVAve154/33 kV 2x100 MVA)</t>
  </si>
  <si>
    <t>Mersin 380 İrtibat Hatları
(Erdemli, Nacarlı, Mersin 2- Nacarlı Girdi-Çıktı Bağlantısı)</t>
  </si>
  <si>
    <t>Enerji İletim Hattı (154 kV, 2x1272 MCM, 2,8+2,8 km+2x1272 MCM, 2,8+2,8 km)</t>
  </si>
  <si>
    <t>Mersin Termik TM İrtibat Hatları
(Toprak Teli Fiber Optikli)</t>
  </si>
  <si>
    <t>Enerji İletim Hattı (154 kV, 4x1272 MCM, 4,7 km)</t>
  </si>
  <si>
    <t xml:space="preserve">380 kV Mersin TM-İSKEN İKS EİH  </t>
  </si>
  <si>
    <t>Enerji İletim Hattı (380 kV,  3B 1272 MCM, 107,5 km)</t>
  </si>
  <si>
    <t>Mersin-Ermenek HES EİH</t>
  </si>
  <si>
    <t>Akdeniz, Toroslar, Yenişehir, Mezitli, Erdemli, Silifke, Gülnar</t>
  </si>
  <si>
    <t>Enerji İletim Hattı (380 kV, 3B 1272 MCM, 174km)</t>
  </si>
  <si>
    <t>Enerji İletim Hattı (154 kV, 1272 MCM, 49 km)</t>
  </si>
  <si>
    <t>Enerji İletim Hattı (154 kV, 2x1272 MCM, 7 km (Yenileme))</t>
  </si>
  <si>
    <t>Anamur TM'ne 2. Trafo Fider İlavesi</t>
  </si>
  <si>
    <t>Otluca TM tevsiat</t>
  </si>
  <si>
    <t>Trafo Merkezi Tevisat (154 kV, 1 Fider (Ermenek), Koruma ve Kumanda Sisteminin Yeni Binada Yenilenmesi)</t>
  </si>
  <si>
    <t>Çamlıyayla Havza TM</t>
  </si>
  <si>
    <t>Trafo Merkezi (154/33 kV, 2x50 MVA)</t>
  </si>
  <si>
    <t>Çamlıyayla-Tarsus</t>
  </si>
  <si>
    <t>Enerji İletim Hattı (154 kV, 2x1272 MCM, 8 km + 1272 MCM, 11 km)</t>
  </si>
  <si>
    <t>Erdemli TM'de Trafo Değişikliği</t>
  </si>
  <si>
    <t>Erdemli TM'ne Trafo ve 33 kV Şalt İlavesi</t>
  </si>
  <si>
    <t>Enerji İletim Hattı (154 kV, 2x1272 MCM 2 km)</t>
  </si>
  <si>
    <t>Kızkalesi TM</t>
  </si>
  <si>
    <t>Trafo Merkezi (154/33 kV, 100 MVA + 2. Trafo Fideri)</t>
  </si>
  <si>
    <t>Trafo Merkezi (154 kV, 1. ve 2.Trafo Fideri OG Şalt ve Kumanda Binası)</t>
  </si>
  <si>
    <t>Trafo Merkezi Tevisat (154 kV, 4 adet Fider ( 3 adet Trafo Fideri, Ermenek) + 154/33 kV 50 MVA Trafo + OG Metal Clad + Kumanda Binası)</t>
  </si>
  <si>
    <t>Gülnar Havza TM</t>
  </si>
  <si>
    <t>Trafo Merkezi (154/33 kV 2x50 MVA)</t>
  </si>
  <si>
    <t>Mersin 2 TM Tevsiat</t>
  </si>
  <si>
    <t>Taşucu TM'ne 2. Trafo Fider İlavesi</t>
  </si>
  <si>
    <t>Enerji İletim Hattı (154 kV, 1272 MCM, 2,7 km (Yeni Hat))</t>
  </si>
  <si>
    <t>Kadıncık 2 TM Tevsiat</t>
  </si>
  <si>
    <t>Akdeniz Barış Mah. Anaokulu</t>
  </si>
  <si>
    <t>Akdeniz Çay Mah.ilköğretim Okulu (Bakanlık)</t>
  </si>
  <si>
    <t>Akdeniz Güney İlkögretim Okulu</t>
  </si>
  <si>
    <t>Akdeniz Halk Eğitim Merkezi</t>
  </si>
  <si>
    <t>Akdeniz İlkokulu</t>
  </si>
  <si>
    <t>Akdeniz Yenitaşkent Homurlu Y.bayık İlköğretim Okulu</t>
  </si>
  <si>
    <t>Anamur Öğrenci Pansiyonu</t>
  </si>
  <si>
    <t>Anamur Borsa İstanbul İmam Hatip Lisesi</t>
  </si>
  <si>
    <t>Anamur İmam Hatip Lisesi(Taşınabilir Prefabrik)</t>
  </si>
  <si>
    <t>Anamur Ortaköy İlköğretim Okulu</t>
  </si>
  <si>
    <t>Anamur Özel Eğitim Mesleki Eğitim Merkezi İşitme Engelliler Meslek Lisesi</t>
  </si>
  <si>
    <t>Turgut Özal İlköğretim Okulu-Toki</t>
  </si>
  <si>
    <t>Aydıncık Anadolu Lisesi</t>
  </si>
  <si>
    <t>Bozyazı Anaokulu(İlk Adım)</t>
  </si>
  <si>
    <t>Bozyazı Çubukkoyağı İlköğretim Okulu</t>
  </si>
  <si>
    <t>Bozyazı Turan Kılıç Anaokulu</t>
  </si>
  <si>
    <t>Çamlıyayla Atatürk İlköğretim Okulu (Spor Salonu)</t>
  </si>
  <si>
    <t>Çamlıyayla İmam Hatip Ortaokulu</t>
  </si>
  <si>
    <t>Aslanlı İlkokulu</t>
  </si>
  <si>
    <t>Erdem Sultan Akın İlkokulu</t>
  </si>
  <si>
    <t>Erdemli Alibeyli İlköğretim Okulu (Köye Hizmet Götürme Birliği)</t>
  </si>
  <si>
    <t>Erdemli Arpaçbahşiş İlköğretim Okulu (Pansiyon)</t>
  </si>
  <si>
    <t>Erdemli Kız Öğrencı Pansiyonu</t>
  </si>
  <si>
    <t>Erdemli Kocahasanlı Yenimahalle Ortaokulu</t>
  </si>
  <si>
    <t>Erdenli Sultan Akın İlköğretim Okulu</t>
  </si>
  <si>
    <t>Anadolu Lisesi İkmal İnşaat</t>
  </si>
  <si>
    <t>Gülnar İmam Hatip Lisesi Spor Salonu</t>
  </si>
  <si>
    <t>Davultepe İlköğretim Okulu</t>
  </si>
  <si>
    <t>Mersin Nevit Kodallı Güzel Sanatlar Lisesi Öğrenci Pansiyonu</t>
  </si>
  <si>
    <t>Mezit Faris Kokulu İlköğretim Okulu</t>
  </si>
  <si>
    <t>Mezitli 75.yıl İlköğretim Okulu Spor Salonu</t>
  </si>
  <si>
    <t>Mezitli Tepeköy İlköğretim Okulu-1</t>
  </si>
  <si>
    <t>Mezitli Viranşehir Develi İlköğretim Okulu</t>
  </si>
  <si>
    <t>Yusuf Kalkavan Anadolu Lisesi Spor Salonu</t>
  </si>
  <si>
    <t>Mut Anadolu İmam Hatip Lisesi</t>
  </si>
  <si>
    <t>Mut Dağpazarı İlköğretim Okulu Yemekhane Yapımı</t>
  </si>
  <si>
    <t>Mut Gazi Ortaokulu</t>
  </si>
  <si>
    <t>Mut Öğrenci Pansiyonu</t>
  </si>
  <si>
    <t>Mut Ortaokulu (Osman Nuri Yalman A.l)</t>
  </si>
  <si>
    <t>Silifke Akdere Şehit Öğret. Hamit Sütmen İlkokulu</t>
  </si>
  <si>
    <t>Silifke Lisesi Spor Salonu</t>
  </si>
  <si>
    <t>Silifke Özel Eğitim Merkezi</t>
  </si>
  <si>
    <t>Silifke Taşucu Mustafa Özcan İlköğretim Okulu (H.sever Katkılı)</t>
  </si>
  <si>
    <t>Huzurkent Latife Hanım İlkokulu</t>
  </si>
  <si>
    <t>Tarsus (Akdeniz ) Anadolu Lisesi</t>
  </si>
  <si>
    <t>Tarsus Atalar İlkokulu Yemekhane Yapımı</t>
  </si>
  <si>
    <t>Tarsus Dedeler İlköğretim Okulu Yemekhane Yapımı</t>
  </si>
  <si>
    <t>Tarsus Turizm Otelcilik Meslek Lisesi+Öğrenci Pansiyonu</t>
  </si>
  <si>
    <t>Tarsus Ulaş İlköğretim Okulu Yemekhane Yapımı</t>
  </si>
  <si>
    <t>Tarsus Yenimahalle İlkokulu</t>
  </si>
  <si>
    <t>Arslanköy Ortaokulu</t>
  </si>
  <si>
    <t>Bahriye (Limonluk) Anaokulu</t>
  </si>
  <si>
    <t>Çağdaşkent Anaokulu Kat İlavesi</t>
  </si>
  <si>
    <t>Çağdaşkent Mahallesi Lisesi</t>
  </si>
  <si>
    <t>Hüseyin Güvercin İlköğretim Okulu</t>
  </si>
  <si>
    <t>Nihat Sözmen Zihinsel Engelliler Rehberlik Merkezi</t>
  </si>
  <si>
    <t>Parmakkurdu İlköğretim Okulu</t>
  </si>
  <si>
    <t>Şevket Sümer Mahallesi Lise İnşaatı</t>
  </si>
  <si>
    <t>Toroslar Anadolu Sağlık Meslek Lisesi+Öğrenci Pans.</t>
  </si>
  <si>
    <t>Toroslar Anaokulu İnşaatı</t>
  </si>
  <si>
    <t>Toroslar Arslanköy İlkokulu</t>
  </si>
  <si>
    <t>Toroslar Buluklu İlköğretim Okulu</t>
  </si>
  <si>
    <t>Toroslar Halk Eğitim Merkezi</t>
  </si>
  <si>
    <t>Toroslar Osmaniye İlköğretim Okulu</t>
  </si>
  <si>
    <t>Toroslar Yalınayak Ortaokulu</t>
  </si>
  <si>
    <t>Vilayetler Birliği Anaokulu İnşaatı</t>
  </si>
  <si>
    <t>Yalınayak Anaokulu</t>
  </si>
  <si>
    <t>Yenişehir Dumlupınar Anaokulu -1</t>
  </si>
  <si>
    <t>Yenişehir Özel Eğitim Merkezi</t>
  </si>
  <si>
    <t>Yenişehir Rehberlik Araştırma Merkezi</t>
  </si>
  <si>
    <t>Yenişehir Şahintepesi Ortaokulu</t>
  </si>
  <si>
    <t>Mersin-Gözne Yolu</t>
  </si>
  <si>
    <t>Tarsus-Çamlıyayla Yolu</t>
  </si>
  <si>
    <t xml:space="preserve">Davultepe Çocuk Destek Merkezi Müdürlüğü Yapımı   </t>
  </si>
  <si>
    <t>İskan Konutu</t>
  </si>
  <si>
    <t>İl Geneli</t>
  </si>
  <si>
    <t>Orta Toroslar’daki Tektonik Hatların Kinematiği-Yaşlandırılması ve Evrimi</t>
  </si>
  <si>
    <t>Hidrojeoloji Etütleri</t>
  </si>
  <si>
    <t>Konteynır Limanı Hid. Oşi.Rap.Haz.</t>
  </si>
  <si>
    <t>Mezitli Kanalizasyon-İkmal-Atıksu Deniz Deşarjı</t>
  </si>
  <si>
    <t xml:space="preserve">Kamp Bakımı </t>
  </si>
  <si>
    <t>Otoyol Çamtepe Köprülü Kavşağı Düzenlemesi</t>
  </si>
  <si>
    <t>Nevin Yanıt Atletizm Kompleksine  Tribün Yapımı</t>
  </si>
  <si>
    <t>Tarsus-Çamlıyayla</t>
  </si>
  <si>
    <t>BAŞLANGIÇ TARİHİ</t>
  </si>
  <si>
    <t>BİTİŞ TARİHİ</t>
  </si>
  <si>
    <t>Mersin Şehir Hastanesi
 (Kamu+Özel Ortaklığı)</t>
  </si>
  <si>
    <t>Toroslar Kaymakamlığı Hükümet Konağı İnşaatı</t>
  </si>
  <si>
    <t>Malzeme Alımı</t>
  </si>
  <si>
    <t>3213 Sayılı Maden Kanununun ve 6360 sayılı kanun kanunun 39. Maddesi kapsamında yapılacak Kilitli Parke Yapım İşi</t>
  </si>
  <si>
    <t>Akdeniz, Anamur, Bozyazı, Erdemli, Gülnar, Mezitli, Mut, Silifke, Tarsus, Toroslar, Yenişehir</t>
  </si>
  <si>
    <t>Kırsal Altyapı Destek 3 Etap 2 Kısım Yapım İşi</t>
  </si>
  <si>
    <t>Kırsal Altyapı Destek 3 Etap 3 Kısım Yapım İşi</t>
  </si>
  <si>
    <t xml:space="preserve">Kırsal Altyapı Destek Projesi 4. Etap 1. Kısım Yapım İşi </t>
  </si>
  <si>
    <t>Bakım ve Onarım İşi</t>
  </si>
  <si>
    <t>Bozyazı Sağlıklı Yaşam Merkezi + 112 ASHİ</t>
  </si>
  <si>
    <t>Erdemli Toplum Sağlığı Merkezi + 10 Hekimli Aile Sağlığı Merkezi + 112 ASHİ</t>
  </si>
  <si>
    <t>Cengiz Topel Ortaokulu</t>
  </si>
  <si>
    <t>Silifke Halk Eğitim Merkezi</t>
  </si>
  <si>
    <t>Tarsus Ülker Aydın Ortaokulu</t>
  </si>
  <si>
    <t>Toroslar Anadolu Kız İmam Hatip Lisesi</t>
  </si>
  <si>
    <t>Çamlıyayla Çok Programlı Anadolu Lisesi Atölyesi</t>
  </si>
  <si>
    <t>Erdemli Kargıpınarı Ortaokulu</t>
  </si>
  <si>
    <t>Tarsus Çağlayan Ortaokulu</t>
  </si>
  <si>
    <t>Toroslar, Erdemli</t>
  </si>
  <si>
    <t xml:space="preserve">2018 Yılı Hazine Yardımından Yapılan Tarımsal Sulama Yapım İşi </t>
  </si>
  <si>
    <t>Kırsal Altyapı Destek 2019 Yılı 1. Etap Yapım İşi</t>
  </si>
  <si>
    <t>Akdeniz İlçesi Kazanlı Mahallesi Futbol Sahası Yapım İşi</t>
  </si>
  <si>
    <t>Erdemli Kayacı Lütfü Elvan Spor Tesisleri Tribün Yapım İşi</t>
  </si>
  <si>
    <t>Erdemli Nüfus Müdürlüğü Onarım İşi</t>
  </si>
  <si>
    <t xml:space="preserve">Gülnar Köseçobanlı Sentetik Çim Halı Saha Yapım İşi </t>
  </si>
  <si>
    <t>Gülnar Yarmasu Sentetik Çim Halı Saha Yapım İşi</t>
  </si>
  <si>
    <t>Mut Hamamköy Sağlıkevi İnşaatı Yapım İşi</t>
  </si>
  <si>
    <t xml:space="preserve">Tarsus - Nacarlı EİH Yenileme (Mevcut Hat Yerine) (TTFO) </t>
  </si>
  <si>
    <t xml:space="preserve">Mersin-3 TM </t>
  </si>
  <si>
    <t>Akdeniz, Toroslar</t>
  </si>
  <si>
    <t>Anamur İskelesi</t>
  </si>
  <si>
    <t>Av, Yaban Hayatı ve Su Ürünleri</t>
  </si>
  <si>
    <t>Silifke 3 Nolu (Sayağzı) Sağlık Oc.</t>
  </si>
  <si>
    <t>Tarsus Kadelli Damlama Sağ. Oc.</t>
  </si>
  <si>
    <t xml:space="preserve">Yenice Gar’da Lojistik Merkez Kurulması </t>
  </si>
  <si>
    <t>Mersin-Adana -Toprakkale ve Yenice-Ulukışla-Boğazköprü Hat Kesiminin Sinyalizasyon ve Telekomünikasyon Projesi İle İstasyon Yollarının Uzatılması</t>
  </si>
  <si>
    <t>Karaduvar Balıkçı Barınağı Tevsii İnşaatı</t>
  </si>
  <si>
    <t>Samiye Naim Vakfı Anaokulu</t>
  </si>
  <si>
    <t>Mersin İl Halk Kütüphanesi Teşhir Tanzim İşi</t>
  </si>
  <si>
    <t>Tefrişat</t>
  </si>
  <si>
    <t>İl Müdürlüğüne Bağlı Kuruluşların Bakım Onarım ve Tefrişi</t>
  </si>
  <si>
    <t>Mersin Engelli Bakım ve Reh. Mrk. Bakım Onarım ve Tefrişi</t>
  </si>
  <si>
    <t xml:space="preserve">İhata, Aydınlatma ve Bir Bölüm Altyapı İmalatlarının Yapımı </t>
  </si>
  <si>
    <t>Mersin-Akdeniz Camili ( Gökçeli ) Köyü Camii Hasarlı Minare Külahı ve Aleminin Sökülerek Yeniden Yapılması İşi</t>
  </si>
  <si>
    <t>Astım Mağarası Paslanmaz Çelik Döner Merdiven ve Korkuluk Sisteminin Yapılması İşi</t>
  </si>
  <si>
    <t>Bakım, Onarım</t>
  </si>
  <si>
    <t>Hat Yapımı</t>
  </si>
  <si>
    <t>Donanım Temini</t>
  </si>
  <si>
    <t>Proje Yapımı</t>
  </si>
  <si>
    <t>Mersin Toros Devlet Hastanesi (TOKİ)</t>
  </si>
  <si>
    <t>Erdemli Devlet Hastanesi (TOKİ)</t>
  </si>
  <si>
    <t>Gülnar Alanboğaz Prefabrik Asm Binası (TOKİ)</t>
  </si>
  <si>
    <t>Mezitli Tece Prefabrik Asm Binası (TOKİ)</t>
  </si>
  <si>
    <t>Tarsus Gazipaşa (9 Nolu) Prefabrik Asm Binası (TOKİ)</t>
  </si>
  <si>
    <t>Spor Sahası Yapımı</t>
  </si>
  <si>
    <t>Cimnastik Salonu Yapımı</t>
  </si>
  <si>
    <t>Adana-Mersin Arasında Muhtelif Yerlerde Toplam 11 Adet Yaya Alt-üst Geçit Projelerinin Hazırlanmasına Yönelik Etüt, Proje ve Danışmanlık İşi</t>
  </si>
  <si>
    <t>Etüt, Proje ve Danışmanlık İşi</t>
  </si>
  <si>
    <t>Orta Torosların Jeodinamik Evrimi</t>
  </si>
  <si>
    <t>Akdeniz Bölgesi Jeotermal Enerji Aramaları</t>
  </si>
  <si>
    <t>Hatay-Adana-Mersin-Akiferkaya ve Madensuları Aramaları</t>
  </si>
  <si>
    <t>Orta ve Doğu Torosların Ulukışla-Karsantı-Namrun İle Sınırlandırılmış Alanının Tektonostratiğrafisi</t>
  </si>
  <si>
    <t>Toros Anotolit Platformunda Kambriyen Öncesi Meta-Magmatik Kayaçların Petrografisi, Petrolojisi ve Petrojenez Özelliklerinin Belirlenmesi</t>
  </si>
  <si>
    <t>Orta ve Doğu Torosların Ulukışla-Karsantı ve Namrun İle Sınırlandırılmış Alanının Tektono-Stratiğrafisi</t>
  </si>
  <si>
    <t>Türkiye Karst ve Mağara Araştırmaları</t>
  </si>
  <si>
    <t>Üst Yapı İşlemleri</t>
  </si>
  <si>
    <t>571 Ada 6 Parselde Kayıtlı Ev (Kütüphane Mescidi) Restorasyonu İşi</t>
  </si>
  <si>
    <t>Mersin-Silifke Kızılisalı Camii 2018-2019 Yılları Restorasyonu İşi</t>
  </si>
  <si>
    <t>Mersin-Tarsus Niyazi Efendi Mescidi Rölöve, Restorasyon, Restitüsyon, Elektrik, Mekanik Tesisat Projeleri Hazırlanması İşi</t>
  </si>
  <si>
    <t>200 Kişi Kapasiteli</t>
  </si>
  <si>
    <t>Anadolu İmam-Hatip Lisesi Öğrenci Yurdu</t>
  </si>
  <si>
    <t>Orta ve Doğu Toroslar Demir Aramaları</t>
  </si>
  <si>
    <t>Mersin Çocuk Evleri Sitesi Sıvı Yakıtlı Sistemden Gaz Yakıtlı Sisteme Dönüştürme Projesi</t>
  </si>
  <si>
    <t>Mersin İlinde 11 Mahalleye Halı Saha Yapılması ve 4 Adet Halı Saha Bakım Onarım İşi</t>
  </si>
  <si>
    <t>Olimpik Kapalı Yüzme Havuzu Bakım Onarımı</t>
  </si>
  <si>
    <t>Uzuncaburç Örenyeri Arkeolojik Kazı Yapılması İşi</t>
  </si>
  <si>
    <t>Kazı Çalışması</t>
  </si>
  <si>
    <t>Mersin Uluslararası Liman İşletmeciliği İlkokulu</t>
  </si>
  <si>
    <t>Tarsus Anadolu Lisesi</t>
  </si>
  <si>
    <t>Erdemli Devlet Hastanesi Ek Hizmet Binası</t>
  </si>
  <si>
    <t>Valilik Hizmet Binası Doğalgaz Dönüşüm İşi</t>
  </si>
  <si>
    <t>Mezitli İlçesi Tepeköy Mahallesi Sentetik Halı Saha Yapım İşi</t>
  </si>
  <si>
    <t>Cehennem Deresi Yaban Hayatı Geliştirme Sahası</t>
  </si>
  <si>
    <t>Akbelen - Karacailyas Brş. N. Kadar + Yakaköy - Karacailyas Brş. N. Kadar + Nacarlı - Yakaköy (Yenileme) (TTFO)</t>
  </si>
  <si>
    <t>154 kV, 2x1272 MCM, 22,3</t>
  </si>
  <si>
    <t>Açık Ceza Evi</t>
  </si>
  <si>
    <t xml:space="preserve">Mersin 380 - Karacailyas Brş. N. Kadar EİH </t>
  </si>
  <si>
    <t xml:space="preserve">Mersin 380 TM - Kadıncık II HES TM EİH </t>
  </si>
  <si>
    <t>Alaköprü Barajı ve HES</t>
  </si>
  <si>
    <t>Mersin Vergi Dairesi Başkanlığı Hizmet Binası VRF Dönüşümü</t>
  </si>
  <si>
    <t>6. Bölge Müdürlüğü Çevresinde Güvenliği Sağlamak İçin 3 Adet x-Ray cChazı Alımı</t>
  </si>
  <si>
    <t>X-Ray Cihazı Kurulumu</t>
  </si>
  <si>
    <t>Korunan Alanlarda Altyapı ve Tesis Uygulamaları</t>
  </si>
  <si>
    <t xml:space="preserve">Huzurevi Altyapı ve Çevre Düzenlemesi-TOKİ </t>
  </si>
  <si>
    <t>Erdemli/Kayacı Mahallesine Sentetik Futbol Sahası, Basketbol Sahası, Voleybol Sahası ve 4'lü Soyunma Odası Yapılması</t>
  </si>
  <si>
    <t>Erdemli Spor Salonu Yanına Halı Saha Yapılması ve Soyunma Odası Tadilat Bakım Onarım İşi</t>
  </si>
  <si>
    <t>Spor Salonu Bakım Onarımı ile Sentetik Çim Yüzeyli Futbol Sahası Yapımı</t>
  </si>
  <si>
    <t>Mut II.Kısım İçmesuyu</t>
  </si>
  <si>
    <t>Tarsus Huzurevi Müdürlüğü Hizmet Binası Bakım Onarımı ve Tefrişi</t>
  </si>
  <si>
    <t>Tarsus Kültür ve Turizm Koruma ve Gelişim Bölgesi Alt Yapı (Enerji Nakil Hattı)</t>
  </si>
  <si>
    <t>Yenice-Ulukışla Arasına MOBESE Sistemi Kurulması</t>
  </si>
  <si>
    <t>Taşkent-Toprakkale Hat Kesiminde MOBESE Sistemi Proje Hazırlanması, Kurulması ve Aydınlatma Yapılması</t>
  </si>
  <si>
    <t>Kadın Konukevi Müdürlüğü Bakım Onarım ve Tefrişi</t>
  </si>
  <si>
    <t>Mersin 2. Kadın Konukevi Müdürlüğü Bakım Onarım ve Tefrişi</t>
  </si>
  <si>
    <t>IP Telefon Makinası Alımı</t>
  </si>
  <si>
    <t>Mersin-Mut Laal Paşa Camii İklimlendirme, Aydınlatma ve Çevre Düzenleme Yapım İşi</t>
  </si>
  <si>
    <t>Aydınlatma İşi</t>
  </si>
  <si>
    <t>Çatı Yapımı</t>
  </si>
  <si>
    <t>Havuz Yapımı</t>
  </si>
  <si>
    <t>Antrenman Salonu Yapımı</t>
  </si>
  <si>
    <t xml:space="preserve">Adana-Mersin (67 Km) İstasyonları Arasının 3. ve 4. Hat Yapımı </t>
  </si>
  <si>
    <t>Tarihi Aslanlıtaş Köprüsünde (50 m) Restorasyon Çalışmaları</t>
  </si>
  <si>
    <t>Tarihi Kadı (Göksu) (70 m) Köprüsünde Restorasyon Çalışmaları</t>
  </si>
  <si>
    <t>Cennet-Cehennem ve Astım Mağaraları Elektrik Tesisat Yapım İşi</t>
  </si>
  <si>
    <t>Toroslar Arslanköy Prefabrik ASM Binası (TOKİ)</t>
  </si>
  <si>
    <t>250 Yatak Kapasiteli</t>
  </si>
  <si>
    <t>50 Yatak Kapasiteli</t>
  </si>
  <si>
    <t>150 Yatak Kapasiteli</t>
  </si>
  <si>
    <t>25 Yatak Kapasiteli</t>
  </si>
  <si>
    <t>30 Yatak Kapasiteli</t>
  </si>
  <si>
    <t>75 Yatak Kapasiteli</t>
  </si>
  <si>
    <t>200 Yatak Kapasiteli</t>
  </si>
  <si>
    <t>125 Yatak Kapasiteli</t>
  </si>
  <si>
    <t>1300 Yatak Kapasiteli</t>
  </si>
  <si>
    <t>Silifke, Anamur, Çamlıyayla</t>
  </si>
  <si>
    <t>ADALET BAKANLIĞI YATIRIMLARI</t>
  </si>
  <si>
    <t>DSİ 6. BÖLGE MÜDÜRLÜĞÜ YATIRIMLARI</t>
  </si>
  <si>
    <t>EMNİYET MÜDÜRLÜĞÜ YATIRIMLARI</t>
  </si>
  <si>
    <t>ERDEMLİ KAYMAKAMLIĞI YATIRIMLARI</t>
  </si>
  <si>
    <t>İLLER BANKASI A.Ş. BÖLGE MÜDÜRLÜĞÜ YATIRIMLARI</t>
  </si>
  <si>
    <t>JANDARMA KOMUTANLIĞI YATIRIMLARI</t>
  </si>
  <si>
    <t>MERSİN LİMAN BAŞKANLIĞI YATIRIMLARI</t>
  </si>
  <si>
    <t>MİLLİ EĞİTİM MÜDÜRLÜĞÜ YATIRIMLARI</t>
  </si>
  <si>
    <t>MTA DOĞU AKDENİZ BÖLGE MÜDÜRLÜĞÜ YATIRIMLARI</t>
  </si>
  <si>
    <t>MÜFTÜLÜK YATIRIMLARI</t>
  </si>
  <si>
    <t>ORMAN BÖLGE MÜDÜRLÜĞÜ YATIRIMLARI</t>
  </si>
  <si>
    <t>SAĞLIK MÜDÜRLÜĞÜ YATIRIMLARI</t>
  </si>
  <si>
    <t>SAHİL GÜVENLİK AKDENİZ BÖLGE KOMUTANLIĞI YATIRIMLARI</t>
  </si>
  <si>
    <t>TCDD 6. BÖLGE MÜDÜRLÜĞÜ YATIRIMLARI</t>
  </si>
  <si>
    <t>TOKİ YATIRIMLARI</t>
  </si>
  <si>
    <t>ULAŞTIRMA V. BÖLGE MÜDÜRLÜĞÜ YATIRIMLARI</t>
  </si>
  <si>
    <t>VAKIFLAR BÖLGE MÜDÜRLÜĞÜ YATIRIMLARI</t>
  </si>
  <si>
    <t>Çamlıyayla Kalesi Yol Yapım İşi</t>
  </si>
  <si>
    <t>Çamlıyayla Kalesi Yürüyüş Yolu Aydınlatma İşi</t>
  </si>
  <si>
    <t xml:space="preserve">Silifke </t>
  </si>
  <si>
    <t>Cennet-Cehennem Mağarası Elektrik Tesisatı ve Tel Örgü İşi Astım Mağarası Elektrik Tesisatı İşi</t>
  </si>
  <si>
    <t>Elektrik Tesisat İşi</t>
  </si>
  <si>
    <t>Aya-Tekla ve Astım Mağarası Elektrik Tesisatı Yapımı</t>
  </si>
  <si>
    <t>St. Paul Kuyusu ve Çevresi Cephe Sağlıklaştırma Proje İşi</t>
  </si>
  <si>
    <t xml:space="preserve">Cennet ve Astım Mağarası Elektrik Bakım-Onarım Yapım İşi </t>
  </si>
  <si>
    <t>75. Yıl Kültür Merkezi Trafo Kurulumu İşi</t>
  </si>
  <si>
    <t>Trafo Yenileme</t>
  </si>
  <si>
    <t>Silifke, Mezitli Aydıncık</t>
  </si>
  <si>
    <t>Silifke, Mezitli Aydıncık, Tarsus</t>
  </si>
  <si>
    <t>Rıhtım Yapımı</t>
  </si>
  <si>
    <t>300 Kişilik Çok Amaçlı Salon, 80 Kişilik Toplantı Salonu, Kütüphane, Okuma Salonları, Sergi Salonu, Sanat Atolyeleri ile İdari ve Teknik Mekan</t>
  </si>
  <si>
    <t>Silifke Kültür Merkezi</t>
  </si>
  <si>
    <t>SEKTÖRÜ</t>
  </si>
  <si>
    <t>Silifke, Mezitli, Anamur, Aydıncık, Tarsus</t>
  </si>
  <si>
    <t>Hat Yenileme</t>
  </si>
  <si>
    <t>Tarihi Kent Müzesi Roma Dönemi Kalıntıları Kazı Alanı ve Yakın Çevresi Koruma ve Geliştirme Projesi Planlama ve Projelendirme İşi</t>
  </si>
  <si>
    <t>Taşucu Eğitim Tesisleri Donanım İşi (MEB Öğretmenevi)</t>
  </si>
  <si>
    <t>Ovacık Turizm Merkezi 1/5000 Ölçekli Nazım İmar Planı ve 1/1000 Ölçekli Uygulama İmar Planı</t>
  </si>
  <si>
    <t>İmar Planı</t>
  </si>
  <si>
    <t>Kargıcık Turizm Merkezi 1/5000 Ölçekli Nazım İmar Planı ve 1/1000 Ölçekli Uygulama İmar Planı</t>
  </si>
  <si>
    <t>Aydıncık Belediyesi Taşmasa Mesire Alanı Çevre Düzenlemesi İşi</t>
  </si>
  <si>
    <t>Aydıncık Belediyesi Liman Peyzaj Düzenlemesi İşi</t>
  </si>
  <si>
    <t>Uzuncaburç Kazısı 2. Etap Kazı Evi Bakım Onarım</t>
  </si>
  <si>
    <t>Eski Muhakemat Binasının Bakım Onarım İşi</t>
  </si>
  <si>
    <t>Uygulama Yardımları</t>
  </si>
  <si>
    <t>Taşınmaz Kültür Varlıklarına Yönelik 10 Adet Uygulama Yardımı</t>
  </si>
  <si>
    <t>Proje Yardımları</t>
  </si>
  <si>
    <t>Taşınmaz Kültür Varlıklarına Yönelik 10 Adet Proje Yardımı</t>
  </si>
  <si>
    <t>DKH</t>
  </si>
  <si>
    <t>MİT Bölge Müdürlüğü 1 ve 2 Nolu Hizmet Binası Onarımı</t>
  </si>
  <si>
    <t>Tapu Kadastro Bölge Müdürlüğü Hizmet Binası Onarımı</t>
  </si>
  <si>
    <t>Orta Akdeniz Gümrük ve Ticaret Müdürlüğü Hizmet Binası Onarım İşi</t>
  </si>
  <si>
    <t>Orta Akdeniz Gümrük ve Ticaret Müdürlüğü Lojman Onarım İşi</t>
  </si>
  <si>
    <t>MİT Bölge Müdürlüğü Hizmet Binası Tadilatı ve Çevre Duvarı Yapımı</t>
  </si>
  <si>
    <t>Taşucu Gümrük Müdürlüğü Xray Tarama Sistemi</t>
  </si>
  <si>
    <t>Xray Sistemi</t>
  </si>
  <si>
    <t>790 Kişilik Öğrenci Yurdu Klima Tesisatı</t>
  </si>
  <si>
    <t>Klima Tesisatı Yapımı</t>
  </si>
  <si>
    <t>Kadastro ve Tapu Müdürlüğü Hizmet Binası</t>
  </si>
  <si>
    <t>Alaköprü İskan Yerleşkesi Yeniden Yerleşim İşleri</t>
  </si>
  <si>
    <t>Alaköprü Barajı İskanı Parselasyon Planı Hazırlanması</t>
  </si>
  <si>
    <t>Alaköprü Akine, Ormancık ve Sarıağaç Köylerinin Tarımsal İskan Projelerinin Elde Edilmesi</t>
  </si>
  <si>
    <t>Vergi Dairesi Müdürlüğü Hizmet Binası Tadilat ve Asansör İşleri</t>
  </si>
  <si>
    <t>VRF Dönüşümü</t>
  </si>
  <si>
    <t>Alaköprü, Akine, Ormancık ve Sarıağaç Köylerinin İmar Uygulama İşi</t>
  </si>
  <si>
    <t>Proje Hizmet Alımı</t>
  </si>
  <si>
    <t>Vergi Dairesi Müdürlüğü Hizmet Binası Boya ve Badana İle Diğer Tadilatların Yapımı</t>
  </si>
  <si>
    <t>Alaköprü EAAT Kanalizasyon Deşarj İşi</t>
  </si>
  <si>
    <t>Kanalizasyon ve Deşarj</t>
  </si>
  <si>
    <t>Tapu ve Kad. Müd. Hiz. Bin. Proje Elde Etme İşi</t>
  </si>
  <si>
    <t>Milli Emlak Onarım İşi</t>
  </si>
  <si>
    <t>Ulaştırma</t>
  </si>
  <si>
    <t>Mersin-Yenice arası 42 Km Yol Yenilemesi</t>
  </si>
  <si>
    <t>Mersin - Yenice Arası 42 km Yolun Ray, Travers ve Balastı Yenilenmesi</t>
  </si>
  <si>
    <t>Ulukışla-Yenice Demiryolu Etüt, Proje, Mühendislik ve Danışmanlık Hizmetleri</t>
  </si>
  <si>
    <t>Sahil Güvenlik Akdeniz Bölge Komutanlığı Birlik Bina Onarımları</t>
  </si>
  <si>
    <t>Aydıncık İlçe Jandarma Komutanlığı Hizmet Bina Tesisleri ve İnşaatı</t>
  </si>
  <si>
    <t>Sahil Güvenlik Akdeniz Bölge Komutanlığı Karargah Bina Onarımları</t>
  </si>
  <si>
    <t>Sahil Güvenlik Akdeniz Bölge Komutanlığına Ait Merkez ve Taşucu Lojman Onarımı</t>
  </si>
  <si>
    <t>Yenişehir, Silifke</t>
  </si>
  <si>
    <t>Sahil Güvenlik Akdeniz Bölge Komutanlığı Lojman Büyük Onarımı</t>
  </si>
  <si>
    <t>Mersin Silifke Taşucu Sahil Güvenlik Lojman İnşaatı</t>
  </si>
  <si>
    <t>Mersin Heliped İnşaatı</t>
  </si>
  <si>
    <t>Tek Katlı Prefabrik Bina Yapımı</t>
  </si>
  <si>
    <t>Bina</t>
  </si>
  <si>
    <t>Sahil Güvenlik Akdeniz Bölge Komutanlığı Rıhtım ve İskele İnşaatı</t>
  </si>
  <si>
    <t>İskele, Rıhtım ve Rampa Yapımı</t>
  </si>
  <si>
    <t>TEİAŞ 18. BÖLGE MÜDÜRLÜĞÜ YATIRIMLARI</t>
  </si>
  <si>
    <t>Enerji</t>
  </si>
  <si>
    <t>Çamlıyayla Havza - Kadıncık-2 EİH  TTFO</t>
  </si>
  <si>
    <t>Ermenek - Otluca EİH TTFO</t>
  </si>
  <si>
    <t>Anamur, Bozyazı</t>
  </si>
  <si>
    <t>Trafo Merkezi</t>
  </si>
  <si>
    <t>Nacarlı-Yenişehitlik Brş. N.-Tarsus EİH Yenileme TTFO</t>
  </si>
  <si>
    <t>SOSYAL GÜVENLİK KURUMU İL MÜDÜRLÜĞÜ YATIRIMLARI</t>
  </si>
  <si>
    <t>Hizmet Binası Düzenleme İşi</t>
  </si>
  <si>
    <t>Ormancılık</t>
  </si>
  <si>
    <t>Arsa Alımı</t>
  </si>
  <si>
    <t>Kamulaştırma</t>
  </si>
  <si>
    <t>İl Jandarma Komutanlığına Bağlı Birliklerin Kalorifer Tesisat Yapım İşi</t>
  </si>
  <si>
    <t>Endüstriyel Mutfak Yapımı</t>
  </si>
  <si>
    <t>Aydıncık, Bozyazı, Silifke</t>
  </si>
  <si>
    <t>Mutfak Yapımı</t>
  </si>
  <si>
    <t>Ahşap Kapı ve Pencerelerin PVC'ye Dönüştürülmesi İşi</t>
  </si>
  <si>
    <t>PVC Yapımı</t>
  </si>
  <si>
    <t>Depo Yapımı</t>
  </si>
  <si>
    <t>Çatı İzolasyonu ve Hidrofor Sistemi Kurulması</t>
  </si>
  <si>
    <t>Güneş Enerjisi Sistemlerinin Bakım Onarımı</t>
  </si>
  <si>
    <t>Silifke, Erdemli, Gülnari Mut, Anamur</t>
  </si>
  <si>
    <t>Hizmet Binası Bakım Onarım</t>
  </si>
  <si>
    <t>Çatı Bakım Onarım</t>
  </si>
  <si>
    <t>Güneş Enerjisi Sitemi Kurulumu</t>
  </si>
  <si>
    <t>80 Dairelik</t>
  </si>
  <si>
    <t xml:space="preserve">Gülnar, Mezitli, Tarsus </t>
  </si>
  <si>
    <t>İhata Duvarı Yapımı</t>
  </si>
  <si>
    <t>Pamuk HES</t>
  </si>
  <si>
    <t>Kurulu Güç (MW): 23,73</t>
  </si>
  <si>
    <t>Tarım</t>
  </si>
  <si>
    <t>Eğitim</t>
  </si>
  <si>
    <t>Yayın Alımı</t>
  </si>
  <si>
    <t>TARSUS ÜNİVERSİTESİ YATIRIMLARI</t>
  </si>
  <si>
    <t>İl J.K.Lığı Hizmet Binasının Bakım Onarımı İşi</t>
  </si>
  <si>
    <t>Hizmet Binası Dış Cephe Onarımı İşi</t>
  </si>
  <si>
    <t>Çamlıyayla Gülnar</t>
  </si>
  <si>
    <t>Anamur,Silifke, Tarsus</t>
  </si>
  <si>
    <t>Akdeniz, Gülnar, Mezitli</t>
  </si>
  <si>
    <t>Akdeniz, Aydıncık, Erdemli, Mezitli</t>
  </si>
  <si>
    <t>Anamur-Demirören J.K.Lığı Hizmet Binasının Dış Cephe Onarımı İşi</t>
  </si>
  <si>
    <t>Hizmet Binasının Bakım Onarım İşi</t>
  </si>
  <si>
    <t xml:space="preserve"> Fiziki Güvenlik Sistemi Yapım İşi</t>
  </si>
  <si>
    <t>Ahşap Sıralı Çalışma Odası Yapım İşi</t>
  </si>
  <si>
    <t>Hizmet Binasına Güneş Enerji Sistemi Kurulması İşi</t>
  </si>
  <si>
    <t>Hizmet Binalarına Trapez Çatı Yapım İşi</t>
  </si>
  <si>
    <t>Dış Cephe Yalıtım İşi</t>
  </si>
  <si>
    <t>Lojman Bakım Onarım İşi</t>
  </si>
  <si>
    <t>Çamlıyayla Silifke</t>
  </si>
  <si>
    <t>Silifke – Taşucu J.Krk.K.Lığı Hizmet Binasının Bakım Onarım İşi</t>
  </si>
  <si>
    <t>Mersin İl J.K.Lığı Kışlası Nizamiye Girişine Fiziki Güvenlik Sistemi Yapım İşi</t>
  </si>
  <si>
    <t>Mersin İl J.K.Lığı Kışlasına Ahşap Sıralı Çalışma Odası Yapım İşi</t>
  </si>
  <si>
    <t>Mersin İl J.K.Lığı Hizmet Binasına Güneş Enerji Sistemi Kurulması İşi</t>
  </si>
  <si>
    <t>(3) İlçe J.K.Lığı İle (1) J.Krk.K.Lığı Hizmet Binalarına Trapez Çatı Yapım İşi</t>
  </si>
  <si>
    <t>Erdemli, Silifke, Anamur, Bozyazı</t>
  </si>
  <si>
    <t>Anamur, Silifke, Tarsus, Yenişehir</t>
  </si>
  <si>
    <t>Bakım Onarım Komutanlığı Marangozhanesinin Çalışma Odasına Dönüştürülmesi İşi</t>
  </si>
  <si>
    <t>Erdemli-Silifke-Anamur-Bozyazı İlçe J.K.Lıkları Hizmet Binalarının Bakım Onarımı İşi</t>
  </si>
  <si>
    <t>Hizmet Binası Bakım Onarımı İşi</t>
  </si>
  <si>
    <t>Katı Yakıt Sisteminden Doğalgaz Sistemine Dönüşüm İşi</t>
  </si>
  <si>
    <t>Akdeniz Toroslar</t>
  </si>
  <si>
    <t>Gülnar İlçe J.K.Lığı Hizmet Binasının Bakım Onarımı İşi</t>
  </si>
  <si>
    <t>Mersin İl J.K.Lığına Ait Merkezde Bulunan (20) Daireli Lojmanın Doğalgaza Dönüşüm İşi</t>
  </si>
  <si>
    <t>Tadilat İşlemleri</t>
  </si>
  <si>
    <t>Mersin İl J.K.Lığı Ek Hizmet Binasına Kültürel Yapıya Uygun Tavan Aydınlatması Yapım İşi</t>
  </si>
  <si>
    <t xml:space="preserve">Erdemli/Kargıpınarı J.Krk.K.Lığı Hizmet Binası Yapım İşi </t>
  </si>
  <si>
    <t xml:space="preserve">Silifke/Atakent J.Krk.K.Lığı  Hizmet Binası Yapım İşi </t>
  </si>
  <si>
    <t>Tarsus/Çiçekli J.Krk.K.Lığı Hizmet Binası Yapım İşi</t>
  </si>
  <si>
    <t>230 Metre Çevre Duvarı Nizamiye Tagı Yapım İşi</t>
  </si>
  <si>
    <t>Kapı Alım İşi</t>
  </si>
  <si>
    <t>Lojmanların Mutfak Dolaplarının Yenilenmesi İşi</t>
  </si>
  <si>
    <t>Köpek Barınağı Yapım İşi</t>
  </si>
  <si>
    <t>Toplantı Odası Yapım İşi</t>
  </si>
  <si>
    <t>Tarsus, Anamur, Silifke</t>
  </si>
  <si>
    <t>Tarsus, Silifke</t>
  </si>
  <si>
    <t>Silifke/Atakent J.Krk.K.Lığı 230 Metre Çevre Duvarı Nizamiye Tagı Yapım İşi</t>
  </si>
  <si>
    <t>Tarsus-Çamalan J.Krk.K.Lığı Hizmet Binası Bakım Onarımı</t>
  </si>
  <si>
    <t>Kalorifer Kazanı Alım İşi</t>
  </si>
  <si>
    <t>Çatı Yapım İşi</t>
  </si>
  <si>
    <t>Akdeniz Tarsus</t>
  </si>
  <si>
    <t>Atıl Durumda Bulunan Çamalan Sağlık Ocağının  Çamalan J.Krk.K.Lığı Hizmet Binasına Dönüştürülmesi İşi</t>
  </si>
  <si>
    <t>Tarsus-Çamalan J.Krk.K.Lığına Kalorifer Kazanı Alım İşi</t>
  </si>
  <si>
    <t>Tarsus İlçe J.K.Lığı Katı Yakıt Sisteminden Doğalgaz Sistemine Dönüşüm İşi</t>
  </si>
  <si>
    <t xml:space="preserve">Erdemli-Kızkalesi J.Krk.K.Lığı Hizmet Binası Çatı Yapım İşi </t>
  </si>
  <si>
    <t>TOKİ 80 Daireli Lojman İle Tarsus İlçe J.K.Lığı 10 Daireli Lojmanın Katı Yakıt Sisteminden Doğalgaz Sistemine Dönüşüm İşi</t>
  </si>
  <si>
    <t>Erdemli Sahil Tahkimatı 1.Etap</t>
  </si>
  <si>
    <t>Erdemli Sahil Tahkimatı 2.Etap</t>
  </si>
  <si>
    <t>Mendirek-Rıhtım</t>
  </si>
  <si>
    <t>Erdemli Sahil Tahkimatı ve Saha Dolgusu (1.Etap)</t>
  </si>
  <si>
    <t>Erdemli Sahil Tahkimatı ve Saha Dolgusu (2.Etap)</t>
  </si>
  <si>
    <t>Mersin-Karaduvar Balıkçı Bar. Rıhtım Onarım</t>
  </si>
  <si>
    <t>Çamlalan 1 ve 2 Nolu Yol Kenarı Denetim İstasyonları</t>
  </si>
  <si>
    <t>Denetim İstasyonu</t>
  </si>
  <si>
    <t>Anamur İskelesi Etüt-Proje İşleri</t>
  </si>
  <si>
    <t>Aydıncık Yat Limanı Etüt-Proje İşleri</t>
  </si>
  <si>
    <t>Karaduvar Balıkçı Barınağı Tevsii İnş.Etüt Proje İşleri</t>
  </si>
  <si>
    <t>Erdemli Balıkçı Barınağı Etüt Proje İşleri</t>
  </si>
  <si>
    <t>Yeşilovacık Balıkçı Barınağı Kronman Duvar ve Hasar Onarım İşi</t>
  </si>
  <si>
    <t>Erdemli Sahil Tahkimatı Hasar Onarım İnşaatı</t>
  </si>
  <si>
    <t>Mendirek Hasar Onarımı</t>
  </si>
  <si>
    <t>Aydıncık Balıkçı Barınağı Çekek Yeri Yapımı</t>
  </si>
  <si>
    <t>35 m. Çekek Yeri</t>
  </si>
  <si>
    <t>Kızkalesi Etüt Proje İşleri</t>
  </si>
  <si>
    <t>138 m. İskele Etüt Proje İşi</t>
  </si>
  <si>
    <t xml:space="preserve">Toroslar </t>
  </si>
  <si>
    <t>Mersin Çamlıyayla Hükümet Konağı Kazan Değişimi Onarım İşi</t>
  </si>
  <si>
    <t xml:space="preserve">Yenişehir Kaymakamlığı Geçici Hizmet Binası Tadilatı Yapım İşi </t>
  </si>
  <si>
    <t xml:space="preserve">Mersin Kırsal Altyapı 2. Bölge Yapım İşi </t>
  </si>
  <si>
    <t xml:space="preserve">Mersin Kırsal Altyapı 2. Etap 1. Kısım Yapım İşi </t>
  </si>
  <si>
    <t xml:space="preserve">Mersin Kırsal Altyapı 2. Etap 3. Kısım Yapım İşi </t>
  </si>
  <si>
    <t xml:space="preserve">Tarsus, Çamlıyayla </t>
  </si>
  <si>
    <t xml:space="preserve">Doğalgaz Dönüşüm İşi </t>
  </si>
  <si>
    <t>Su Yalıtımı Yapım İşi</t>
  </si>
  <si>
    <t>Güvenlik Kameraları Yapım İşi</t>
  </si>
  <si>
    <t xml:space="preserve">Hizmet Binası Tadilatı Yapım İşi </t>
  </si>
  <si>
    <t>Kırsal Altyapı Destek 3 Etap 1 Kısım Yapım İşi</t>
  </si>
  <si>
    <t xml:space="preserve">Kırsal Altyapı Destek Projesi 3. Etap Tarımsal Sulama Yapım İşi </t>
  </si>
  <si>
    <t xml:space="preserve">Kırsal Altyapı Destek Projesi 4. Etap Tarımsal Sulama Yapım İşi </t>
  </si>
  <si>
    <t>Kırsal Altyapı 6. Etap Yapım İşi</t>
  </si>
  <si>
    <t xml:space="preserve">Kırsal Altyapı 2018 Yılı 1. Etap Tarımsal Sulama </t>
  </si>
  <si>
    <t xml:space="preserve">Halı Saha Yapım İşi (Tarsus Atalar Mahallesi Sentetik Çim Halı Saha) </t>
  </si>
  <si>
    <t>Aydıncık, Bozyazı Mut, Erdemli, Mezitli, Gülnar, Çamlıyayla, Toroslar</t>
  </si>
  <si>
    <t>Hizmet Binası Tadilat İşi</t>
  </si>
  <si>
    <t>Halısaha Yapım İşi</t>
  </si>
  <si>
    <t>Hazine Yardımından Yapılacak Kilit Parke Yapım İşi</t>
  </si>
  <si>
    <t>Akdeniz-bağcılar, Erdemli-Üzümlü, Çiftepınar Silifke-Çamlıbel mahalleleri</t>
  </si>
  <si>
    <t>Spor Tesisleri Tribün Yapım İşi</t>
  </si>
  <si>
    <t>Hizmet Binası Onarım İşi</t>
  </si>
  <si>
    <t>Sağlıkevi İnşaatı Yapım İşi</t>
  </si>
  <si>
    <t xml:space="preserve">Toroslar,  Mut, Silifke, Gülnar </t>
  </si>
  <si>
    <t>Tarsus- Atalar</t>
  </si>
  <si>
    <t>Silifke İlçesi, Cumhuriyet İlköğretim Okulu Rölöve, Restitüsyon, Restorasyon Projelerinin Hazırlanması İşi</t>
  </si>
  <si>
    <t xml:space="preserve">Kültür </t>
  </si>
  <si>
    <t>Silifke Kaymakamlık Hizmet Binasının (Hükümet Konağı) Rölöve, Restitüsyon, Makine ve Elektrik Projelerinin Yapımı Hizmet Alımı İşi</t>
  </si>
  <si>
    <t>Çamlıyayla (Namrun) Kalesi Restorasyon Yapım İşi</t>
  </si>
  <si>
    <t>Silifke İlçesi, Kaymakamlık Hizmet Binasının Restorasyon Yapım İşi</t>
  </si>
  <si>
    <t>Silifke İlçesi Cambazlı Kilisesinin Rölöve, Restütisyon, Restorasyon, Statik, Elektrik ve Peyzaj  Projelerinin Hazırlanması İşi</t>
  </si>
  <si>
    <t xml:space="preserve">Eski Sökün Camii Restorasyon Yapım İşi </t>
  </si>
  <si>
    <t xml:space="preserve">Çamlıyayla Namrun Kalesi Ulaşım Güzergahı Peyzaj Mimarlığı ve Ulaşım Güzergahındaki Kalıntıların Rölöve, Restitüsyon ve Restorasyon Projelerinin Hazırlanması İşi </t>
  </si>
  <si>
    <t>Akdeniz İlçesi Mesudiye Mahallesi 31 Pafta 259 Ada 10 Parselde Yer Alan Taşınmazın Kamulaştırılması</t>
  </si>
  <si>
    <t>Anemurıum Antik Kentinde Bulunan Eski Taş Ev Projelerinin Hazırlanması Hizmet Alımı İşi</t>
  </si>
  <si>
    <t>Çamlıyayla Sinap Kalesi Rölöve, Restitüsyon, Restorasyon, Çevre Düzenleme, Mimari, Makina Mühendisliği, Statik Proje, Elektrik Mühendisliği Projelerinin Hazırlanması İşi</t>
  </si>
  <si>
    <t>Çamlıyayla Namrun Kalesi Ulaşım Güzergahı Düzenleme İşi</t>
  </si>
  <si>
    <t>Silifke Cambazlı Kilisesi Restorasyon Yapım İşi</t>
  </si>
  <si>
    <t>Silifke Saray Mah. 15 Parseldeki Konutun Restorasyon Yapım İşi</t>
  </si>
  <si>
    <t>Kültür</t>
  </si>
  <si>
    <t>Eski İngiliz Yağ Fabrikası Projelerinin Hazırlanması Hizmet Alımı İşi</t>
  </si>
  <si>
    <t>Silifke Tevekkül Sultan Türbesi Projelerinin Hazırlanması Hizmet Alımı İşi</t>
  </si>
  <si>
    <t>Gökçeburun Pompaj Sulaması</t>
  </si>
  <si>
    <t>Mersin İçmesuyu İsale Hattı 2. Kısım</t>
  </si>
  <si>
    <t>Depolama: 1,33 hm³
Temelden yükseklik: 35,85 m
Gövde tipi: Kil Çekirdekli Kum-Çakıl Dolgu</t>
  </si>
  <si>
    <t>Silifke Evkaf Çiftliği Köyü Arazisi Pompaj Sulaması</t>
  </si>
  <si>
    <t>Sulama kaynağı: Göksu Nehri
Sulama alanı: 5100 da</t>
  </si>
  <si>
    <t>Gülnar Ovacık Büyükeceli Arazisi Taşkın Koruma Tesisi 1.Kısım</t>
  </si>
  <si>
    <t>Mut Ovası Sulaması Yapıntı Hatbaşı Kesici Çıkış Hücresi</t>
  </si>
  <si>
    <t>1 ilçe ve 63 da alan taşkından korunmuştur.</t>
  </si>
  <si>
    <t>Mut Ovası Sulaması 2.Kısım işi kapsamındadır.</t>
  </si>
  <si>
    <t>Lamas III-IV HES</t>
  </si>
  <si>
    <t>Mut Ovası Sulaması P0 Pompa İstasyonu Motor Müşterek Elektrik Aksam</t>
  </si>
  <si>
    <t>Mut Projesi Pompa İstasyonu Kreyn Vinç Temin ve Montajı</t>
  </si>
  <si>
    <t>Tarsus Kusun Deresi Islahı 2.Kısım</t>
  </si>
  <si>
    <t>Kurulu Güç (MW): 35,26</t>
  </si>
  <si>
    <t>1 ilçe ve 2132 da alan taşkından korunmuştur.</t>
  </si>
  <si>
    <t>Gülnar Köseçobanlı Bardat Göleti Sulaması</t>
  </si>
  <si>
    <t>Gülnar Köseçobanlı Bardat Göleti</t>
  </si>
  <si>
    <t>Erdemli Alata Deresi Islahı 1. Kısım</t>
  </si>
  <si>
    <t>Gök HES</t>
  </si>
  <si>
    <t>Azmak (Kırkkavak) HES (Azmak I. ve Azmak II. Hes)</t>
  </si>
  <si>
    <t>Depolama: 1,75 hm³
Temelden yükseklik: 22 m
Gövde tipi: Kil Çekirdekli Kum-Çakıl Dolgu</t>
  </si>
  <si>
    <t>3 mahalle ve 150 da alan taşkından korunmuştur.</t>
  </si>
  <si>
    <t>1 mahalle ve 200 da alan taşkından korunmuştur.</t>
  </si>
  <si>
    <t>Kurulu Güç (MW): 10,01</t>
  </si>
  <si>
    <t>Kurulu Güç (MW): 24,41</t>
  </si>
  <si>
    <t>1 mahalle ve 250 da alan taşkından korunmuştur.</t>
  </si>
  <si>
    <t>1 mahalle ve 5 da alan taşkından korunmuştur.</t>
  </si>
  <si>
    <t>1 mahalle ve 45 da alan taşkından korunmuştur.</t>
  </si>
  <si>
    <t>1 mahalle ve 1500 da alan taşkından korunmuştur.</t>
  </si>
  <si>
    <t>1 ilçe ve 5200 da alan taşkından korunmuştur.</t>
  </si>
  <si>
    <t>1 mahalle ve 50 da alan taşkından korunmuştur.</t>
  </si>
  <si>
    <t>Mut Ovası Sulaması 2.Kısım</t>
  </si>
  <si>
    <t>Aşağı Seyhan IV.Merhale Sulaması ve Drenajı Projesi; 5TP Sahası Sulama Tesisleri</t>
  </si>
  <si>
    <t>Mut Ovası Sulaması Yapıntı Pompaj İstasyonu Mekanik ve Elektrik Teçh.</t>
  </si>
  <si>
    <t>Mut Ovası Sulaması Yapıntı ve YS1-A Pompa İst. Enerji Tesisleri (ENH)</t>
  </si>
  <si>
    <t>Otluca HES</t>
  </si>
  <si>
    <t>Sarıkavak HES</t>
  </si>
  <si>
    <t>Mezitli Deresi Islahı 1. Kısım</t>
  </si>
  <si>
    <t>Aydıncık Küçükalan Deresi Islahı</t>
  </si>
  <si>
    <t>Erdemli Alata Deresi Islahı 2. Kısım</t>
  </si>
  <si>
    <t>Sulama kaynağı: Göksu Nehri
Sulama alanı: 29.500 da</t>
  </si>
  <si>
    <t>Sulama kaynağı: Göksu Nehri
Sulama alanı: 15.000 da</t>
  </si>
  <si>
    <t>Kurulu Güç (MW): 47,7</t>
  </si>
  <si>
    <t>Kurulu Güç (MW): 8,06</t>
  </si>
  <si>
    <t>7 mahalle ve 1600 da alan taşkından korunmuştur.</t>
  </si>
  <si>
    <t>2 mahalle ve 20 da alan taşkından korunmuştur.</t>
  </si>
  <si>
    <t>1 mahalle ve 150 da alan taşkından korunmuştur.</t>
  </si>
  <si>
    <t>2 mahalle ve 50 da alan taşkından korunmuştur.</t>
  </si>
  <si>
    <t>10 mahalle ve 330 da alan taşkından korunmuştur.</t>
  </si>
  <si>
    <t>1 ilçe ve 50 da alan taşkından korunmuştur.</t>
  </si>
  <si>
    <t>Anamur Alaköprü Sulaması kapsamındadır.</t>
  </si>
  <si>
    <t>Mut Ovası Sulaması YS1-A Pompaj İstasyonu Mekanik ve Elektrik</t>
  </si>
  <si>
    <t>Dinç I-II HES</t>
  </si>
  <si>
    <t>Silifke Akarca Deresi Islahı</t>
  </si>
  <si>
    <t>Alaköprü Barajı Geçici Site Tesisleri 2.Ünite</t>
  </si>
  <si>
    <t>Kurulu Güç (MW): 1,97</t>
  </si>
  <si>
    <t>3 mahalle ve 50 da alan taşkından korunmuştur.</t>
  </si>
  <si>
    <t>2 mahalle ve 250 da alan taşkından korunmuştur.</t>
  </si>
  <si>
    <t>1 mahalle ve 2400 da alan taşkından korunmuştur.</t>
  </si>
  <si>
    <t>1 mahalle taşkından korunmuştur.</t>
  </si>
  <si>
    <t>1 mahalle ve 140 da alan taşkından korunmuştur.</t>
  </si>
  <si>
    <t>1 mahalle ve 105 da alan taşkından korunmuştur.</t>
  </si>
  <si>
    <t>1 mahalle ve 400 da alan taşkından korunmuştur.</t>
  </si>
  <si>
    <t>1 mahalle ve 63 da alan taşkından korunmuştur.</t>
  </si>
  <si>
    <t>Göksu Sol Sahil Cazibe Sulaması ve Drenajı</t>
  </si>
  <si>
    <t>Dağbaşı HES</t>
  </si>
  <si>
    <t>Remsu HES</t>
  </si>
  <si>
    <t>Mut Ovası Sulaması 2.Kısım İkmali</t>
  </si>
  <si>
    <t>Kandak Deresi Islahı</t>
  </si>
  <si>
    <t>Erdemli Akdeniz Mahallesi Madenler Çayı</t>
  </si>
  <si>
    <t>Sulama kaynağı: Göksu Nehri
Sulama alanı: 11.650 da</t>
  </si>
  <si>
    <t>1 mahalle ve 100 da alan taşkından korunmuştur.</t>
  </si>
  <si>
    <t>3 mahalle ve 2280 da alan taşkından korunmuştur.</t>
  </si>
  <si>
    <t>2 mahalle ve 100 da alan taşkından korunmuştur.</t>
  </si>
  <si>
    <t>Kurulu Güç (MW): 10,43</t>
  </si>
  <si>
    <t>Kurulu Güç (MW): 1,96</t>
  </si>
  <si>
    <t>Sulama kaynağı: Göksu Nehri
Sulama alanı: 12.480 da</t>
  </si>
  <si>
    <t>2 mahalle ve 150 da alan taşkından korunmuştur.</t>
  </si>
  <si>
    <t>1 mahalle ve 310 da alan taşkından korunmuştur.</t>
  </si>
  <si>
    <t>4 mahalle ve 30 da alan taşkından korunmuştur.</t>
  </si>
  <si>
    <t>Yazılı HES</t>
  </si>
  <si>
    <t>Aydıncık Köşk, Büyükalan, Küçükalan ve Kamaş Dereleri Yankolları Islahı (Küçükalan km:0+469)</t>
  </si>
  <si>
    <t>Aydıncık Köşk, Büyükalan, Küçükalan ve Kamaş Dereleri Yankolları Islahı (Küçükalan km:0+751)</t>
  </si>
  <si>
    <t>Aydıncık Köşk, Büyükalan, Küçükalan ve Kamaş Dereleri Yankolları Islahı (Kamaş km:2+295)</t>
  </si>
  <si>
    <t>Aydıncık Köşk, Büyükalan, Küçükalan ve Kamaş Dereleri Yankolları Islahı (Köşk km:2+890)</t>
  </si>
  <si>
    <t>Aydıncık Köşk, Büyükalan, Küçükalan ve Kamaş Dereleri Yankolları Islahı (Küçükalan km:5+017)</t>
  </si>
  <si>
    <t>Aydıncık Köşk, Büyükalan, Küçükalan ve Kamaş Dereleri Yankolları Islahı (Kamaş km:4+975)</t>
  </si>
  <si>
    <t>Aydıncık Köşk, Büyükalan, Küçükalan ve Kamaş Dereleri Yankolları Islahı (Kamaş km:1+265)</t>
  </si>
  <si>
    <t>Geçici Site Tesisleri Altyapı Temini</t>
  </si>
  <si>
    <t>Kurulu Güç (MW): 6,62</t>
  </si>
  <si>
    <t>2 mahalle ve 300 da alan taşkından korunmuştur.</t>
  </si>
  <si>
    <t>2 mahalle ve 600 da alan taşkından korunmuştur.</t>
  </si>
  <si>
    <t>1 mahalle ve 4 da alan taşkından korunmuştur.</t>
  </si>
  <si>
    <t>10 mahalle taşkından korunmuştur.</t>
  </si>
  <si>
    <t>Sebil HES</t>
  </si>
  <si>
    <t>Depolama: 130,50 hm³
Temelden yükseklik: 99 m
Gövde tipi: Ön Yüzü Beton Kaplı Kaya Dolgu</t>
  </si>
  <si>
    <t>Kurulu Güç (MW): 22,64</t>
  </si>
  <si>
    <t>Kurulu Güç (MW): 31,57</t>
  </si>
  <si>
    <t>2 mahalle ve 400 da alan taşkından korunmuştur.</t>
  </si>
  <si>
    <t>Depolama: 0,41 hm³
Temelden yükseklik: 28 m
Gövde tipi: Kil Çekirdekli Kaya Dolgu</t>
  </si>
  <si>
    <t>Depolama: 1,30 hm³
Temelden yükseklik: 23,4 m
Gövde tipi: Kil Çekirdekli Kaya Dolgu</t>
  </si>
  <si>
    <t>Sulama kaynağı: Kelce Göleti
Sulama alanı: 1160 da</t>
  </si>
  <si>
    <t>Depolama: 0,80 hm³
Temelden yükseklik: 21 m
Gövde tipi: Kil Çekirdekli Kaya Dolgu</t>
  </si>
  <si>
    <t>Depolama: 0,51 hm³
Temelden yükseklik: 20 m
Gövde tipi: Kil Çekirdekli Kaya Dolgu</t>
  </si>
  <si>
    <t>Depolama: 0,50 hm³
Temelden yükseklik: 32,5 m
Gövde tipi: Kil Çekirdekli Kaya Dolgu</t>
  </si>
  <si>
    <t>Aksıfat Barajı İçmesuyu Rolekasyonu</t>
  </si>
  <si>
    <t>Anamur Sultan Çayı ve Denize Çıkış Yapısı</t>
  </si>
  <si>
    <t>Tarsus TD1 Drenaj Kanalı Üzerinde Köprü Yapımı</t>
  </si>
  <si>
    <t>Depolama: 0,56 hm³
Temelden yükseklik: 35 m
Gövde tipi: Kil Çekirdekli Kum-Çakıl Dolgu</t>
  </si>
  <si>
    <t>1 mahalle ve 130 da alan taşkından korunmuştur.</t>
  </si>
  <si>
    <t>Pamukluk Barajı Sulama İletim kanalı ve Tesisleri</t>
  </si>
  <si>
    <t>Mut Sulaması 2.Kısım</t>
  </si>
  <si>
    <t>İsale hattı uzunluğu: 4,85 km</t>
  </si>
  <si>
    <t>Depolama: 1,70 hm³
Temelden yükseklik: 37 m
Gövde tipi: Ön Yüzü Beton Kaplı Kaya Dolgu</t>
  </si>
  <si>
    <t>Sulama kaynağı: Kurtsuyu Deresi</t>
  </si>
  <si>
    <t>Sulama kaynağı: Değnek Göleti</t>
  </si>
  <si>
    <t>Depolama: 0,10 hm³
Temelden yükseklik: 20 m
Gövde tipi: Kil Çekirdekli Kaya Dolgu</t>
  </si>
  <si>
    <t>Depolama: 0,30 hm³
Temelden yükseklik: 20 m
Gövde tipi: Kil Çekirdekli Homojen Dolgu</t>
  </si>
  <si>
    <t>Değirmendere Göleti</t>
  </si>
  <si>
    <t>Mersin Aşağı Seyhan Ovası (Tarsus) Kapalı Drenaj ve TİGH</t>
  </si>
  <si>
    <t>Etkilenen Yerleşim Birimi: 19 adet</t>
  </si>
  <si>
    <t>Depolama: 0,10 hm³
Temelden yükseklik: 22,5 m
Gövde tipi: Kil Çekirdekli Homojen Dolgu</t>
  </si>
  <si>
    <t>Depolama: 1,53 hm³
Temelden yükseklik: 35 m
Gövde tipi: Kil Çekirdekli Kaya Dolgu</t>
  </si>
  <si>
    <t>Depolama: 0,61 hm³
Temelden yükseklik: 24 m
Gövde tipi: Önyüzü Membran Kaplı Kaya Dolgu</t>
  </si>
  <si>
    <t>Mut Kurtuluş Sulaması</t>
  </si>
  <si>
    <t>Sulama kaynağı: Fakılar Deresi Sulama alanı: 530 da</t>
  </si>
  <si>
    <t>Sulama kaynağı: Yavca Deresi Sulama alanı: 250 da</t>
  </si>
  <si>
    <t>Çocuk Evleri Sitesi Müdürlüğü Kuruluşta Parke Yapım ve Onarımı</t>
  </si>
  <si>
    <t>Parke Yapım ve Onarım</t>
  </si>
  <si>
    <t>Çocuk Evleri Sitesi Müdürlüğü Kuruluşta Boya, Bakım ve Onarım</t>
  </si>
  <si>
    <t>Vakıf İşhanı 2002 Yılı Basit Onarım İşi</t>
  </si>
  <si>
    <t>Yoğurtpazarı Vakıf İş Hanı Elelktrik Tesisat Güçlendirme İşi</t>
  </si>
  <si>
    <t>Eshab-ı Kehf Külliyesi Uygulama Projeleri Hazırlanması</t>
  </si>
  <si>
    <t>Eshab-ı Kehf Ziyaretgahı 843-844 Nolu Parsel Mevzii İmar Planı Yapım İşi</t>
  </si>
  <si>
    <t>Yoğurtpazarı Vakıf İş Hanı Merdiven Onarım İşi</t>
  </si>
  <si>
    <t>ALATA BAHÇE KÜLTÜRLERİ ARAŞTIRMA ENSTİTÜSÜ MÜDÜRLÜĞÜ YATIRIMLARI</t>
  </si>
  <si>
    <t xml:space="preserve">Erdemli </t>
  </si>
  <si>
    <t>Fidan Üretimi</t>
  </si>
  <si>
    <t>500 Kişilik Spor Salonu</t>
  </si>
  <si>
    <t>Edip Buran Spor Salonu Bakım Onarım</t>
  </si>
  <si>
    <t>Erdemli Spor Salonu Bakım Onarım</t>
  </si>
  <si>
    <t>Mezitli Spor Salonu Bakım Onarım</t>
  </si>
  <si>
    <t>Seyfi Alanya Spor Salonu Bakım Onarım</t>
  </si>
  <si>
    <t>Tarsus Spor Salonu Bakım Onarım</t>
  </si>
  <si>
    <t>7. Bölge Spor Salonu Bakım Onarım</t>
  </si>
  <si>
    <t>Kazanlı Sentetik Çim Yüzeyli Futbol Sahası Yapımı</t>
  </si>
  <si>
    <t>Akdeniz, Aydıncık, Yenişehir</t>
  </si>
  <si>
    <t>Bocce Salonu Bakım Onarım</t>
  </si>
  <si>
    <t>Narlıkuyu Harita</t>
  </si>
  <si>
    <t>Taşucu Harita</t>
  </si>
  <si>
    <t>Sağlık</t>
  </si>
  <si>
    <t>Toroslarda Oligo-Miyosen Havzalarının Tektono-Sedimanter Evrimi</t>
  </si>
  <si>
    <t>Torosların Jeodinamin Evrimi</t>
  </si>
  <si>
    <t>Maden ve Jeotermal Aramaları</t>
  </si>
  <si>
    <t>Merkez Taşra Modernizasyon Proj.</t>
  </si>
  <si>
    <t>Bitkisel Üretimi Geliştirme Projesi</t>
  </si>
  <si>
    <t>Bitki Sağ. Uyg. Kont. Pr</t>
  </si>
  <si>
    <t>Hayvancılığı Geliştirme Projesi</t>
  </si>
  <si>
    <t>Kontrol Hizmetlerinin Geliştirilmesi Projesi</t>
  </si>
  <si>
    <t>Tar.Koop.Dest.Proj.</t>
  </si>
  <si>
    <t>Su Ürün. Ür.Gel.Proj.</t>
  </si>
  <si>
    <t>İyi Tarım,Güvenli Gıda;Sağlıklı Nesiller Projesi</t>
  </si>
  <si>
    <t>Üzümünü Ye Bağını Sor</t>
  </si>
  <si>
    <t>Tarımsal Yayın Hizmetleri Projesi</t>
  </si>
  <si>
    <t xml:space="preserve"> Merkez Taşra Modernizasyon Proj.</t>
  </si>
  <si>
    <t>Alternatif Üretim Yöntemlerinin Geliştirilmesi Projesi</t>
  </si>
  <si>
    <t>Tarım Reformu Bölgeleri Etüd Projesi(Gap,Dap,Kop)</t>
  </si>
  <si>
    <t>Arazi Dağıtım Projesi (Gap, Dap, Kop)</t>
  </si>
  <si>
    <t>Çevre Amaçlı Tarımsal Alanların Korunması (Çatak)</t>
  </si>
  <si>
    <t xml:space="preserve">Bitki Sağ. Uyg. Kont. Prj. </t>
  </si>
  <si>
    <t>Gıda Denetim Hizmetleri</t>
  </si>
  <si>
    <t>Nitrat Direktifinin Uygulanması Prj.</t>
  </si>
  <si>
    <t>Mera Hizmetleri</t>
  </si>
  <si>
    <t>Kırsal Kalkınma Yatırımlarının Desteklenmesi Proj.</t>
  </si>
  <si>
    <t>Çayır Mera Yem Bitkileri Üretimini Geliştirme Projesi</t>
  </si>
  <si>
    <t>İstatistik Kapasitesinin Güçlendirilmesi Projesi</t>
  </si>
  <si>
    <t>Su Ürünleri  Üret.Gel.</t>
  </si>
  <si>
    <t>Hayv.Koop.Dest.Proj.</t>
  </si>
  <si>
    <t>Su Ürünleri Üret.Gel.Proj</t>
  </si>
  <si>
    <t xml:space="preserve">Çevre Amaçlı Tarımsal Alanların Korunması </t>
  </si>
  <si>
    <t>Bitkisel Ürt:Koop. Dest.Proj.</t>
  </si>
  <si>
    <t>Mera Hizmetleri  Proj.</t>
  </si>
  <si>
    <t>Çiftlik Muh.Veri.Ağı Proj.</t>
  </si>
  <si>
    <t>Tarımın Sultanları</t>
  </si>
  <si>
    <t xml:space="preserve">Kapari Yetiştiriciliği </t>
  </si>
  <si>
    <t>Kisecik Köyünde Örtüaltı Domates Yet.Proj.</t>
  </si>
  <si>
    <t>Toprak Bitki Analiz Laboratuarı.</t>
  </si>
  <si>
    <t xml:space="preserve">Sanayiye Yönelik Tıbbi Aromatik Bitki Yetiştiriciliği </t>
  </si>
  <si>
    <t>Zeytinyağından Gelen Temizlik Projesi</t>
  </si>
  <si>
    <t>İyi Tarım Uyg.Yayg.Ve Kontrolü Projesi</t>
  </si>
  <si>
    <t>Su Ürünleri Gel.Proj.</t>
  </si>
  <si>
    <t>Arazi Toplulaştırma Projesi</t>
  </si>
  <si>
    <t>Bitkisel Üretim Koop.Dest.Proj.</t>
  </si>
  <si>
    <t xml:space="preserve">Arazi Dağıtım Projesi </t>
  </si>
  <si>
    <t>Mera Hizmetleri Proj.</t>
  </si>
  <si>
    <t>Kırsal Kalkınma Yatırımlarının Dest. Proj.</t>
  </si>
  <si>
    <t>Gıda Denetim Hizmetleri Proj.</t>
  </si>
  <si>
    <t>İdari Kapasitenin Güçlendirilmesi Projesi</t>
  </si>
  <si>
    <t>Tarımda Kadının Gücü</t>
  </si>
  <si>
    <t>Çiftçiyim Anneyim Kazancımla Güvendeyim</t>
  </si>
  <si>
    <t>Tohumculuğu Gel.Prj.</t>
  </si>
  <si>
    <t>Bitki Sağlığı Uyg. Kont. Pr</t>
  </si>
  <si>
    <t>Denizlerin Terkedilmiş Av Araçlarından Tem. Projesi</t>
  </si>
  <si>
    <t>Sularda Tar.Faal.Kayn.Kir.Proj</t>
  </si>
  <si>
    <t xml:space="preserve">Kurbağa Yet.Çiftliği Proj. </t>
  </si>
  <si>
    <t>Tarım Araz. Edin.Ve Yön Prj</t>
  </si>
  <si>
    <t>Kadın Çiftçiler Tarımsal Yayım Projesi</t>
  </si>
  <si>
    <t>Doğal Çiçek Soğanlı Bitk.Kor.Proj</t>
  </si>
  <si>
    <t>Tarımın Sultanları (2)</t>
  </si>
  <si>
    <t xml:space="preserve">Hazine Arazileri Dağıtım Projesi </t>
  </si>
  <si>
    <t>Hayvan Hast.Ve Zarl.İle Mücadele Projesi</t>
  </si>
  <si>
    <t>Tarımsal Yayım Hizmetleri Projesi</t>
  </si>
  <si>
    <t>Çevre Amaçlı Tarımsal Alanların Korunması  Projesi (Çatak)</t>
  </si>
  <si>
    <t>Arazi Dağıtım Projesi</t>
  </si>
  <si>
    <t>İdari Kapasitesinin Geliştirilmesi Projesi</t>
  </si>
  <si>
    <t>Kırsal Kalkınma Yatırımlarının Desteklenmesi Projesi</t>
  </si>
  <si>
    <t>Bitkisel Üretimin Geliştirilmesi  Projesi</t>
  </si>
  <si>
    <t>Su Ürünleri Üretimini Geliştirme Projesi</t>
  </si>
  <si>
    <t>Denizlerin Terkedilmiş Av Araçlarından Temizlenmesi Projesi</t>
  </si>
  <si>
    <t>Tohumculuğun Geliştirilmesi Projesi</t>
  </si>
  <si>
    <t>Kontrol Hizmetlerinin Gelişt.Projesi</t>
  </si>
  <si>
    <t>Doğal Çiçek Soğanlı Bitk.Kor.Projesi</t>
  </si>
  <si>
    <t>Doğançayda Üzümün Kömeye Yolculuğu</t>
  </si>
  <si>
    <t>Suriyeli Mültecilerin İş Eğitimi Projesi</t>
  </si>
  <si>
    <t>Çiftlik Muhasebe Veri Ağı Projesi</t>
  </si>
  <si>
    <t>İdari Kapasitenin Geliştirilmesi Projesi</t>
  </si>
  <si>
    <t>Kontrol Hizmetlerinin Gelişt. Projesi</t>
  </si>
  <si>
    <t>Sularda Tarımsal Faal. Kayn. Kir. Kont. Projesi</t>
  </si>
  <si>
    <t>Tarımsal Bilgi Sistemi Diğer Projeleri</t>
  </si>
  <si>
    <t>Doğal Çiçek Soğanlı Bitk. Kor. Projesi</t>
  </si>
  <si>
    <t>Akdeniz Meyve Sineği İle Mücadele Projesi</t>
  </si>
  <si>
    <t>Kadınlar Öğreniyor Fidanlar Çiçek Açıyor Sertifikalım Turunçgil Fidanı Yetiştiriciliği</t>
  </si>
  <si>
    <t>Port Ofis 2018/187572</t>
  </si>
  <si>
    <t>Tüm İlçeler</t>
  </si>
  <si>
    <t>Eğitim Mesleki ve Teknik Eğitim</t>
  </si>
  <si>
    <t>Uygulamalı AB Hareketlilik Projeleri Proje Döngüsü Eğitimi</t>
  </si>
  <si>
    <t>Örtü Altında Pithaya Yet.Proj</t>
  </si>
  <si>
    <t>Tarım Arazilerinin Devir Takip Sis.Projesi</t>
  </si>
  <si>
    <t>Üstün Özellikli Muz Çeşidi Alata Azmanı Yay Proj</t>
  </si>
  <si>
    <t>Kurumsal Kapasitenin Geliştirilmesi Projesi</t>
  </si>
  <si>
    <t>Silifke, Akdeniz, Erdemli, Aydıncık Toroslar</t>
  </si>
  <si>
    <t>Enerji Hammadde Aramaları (Sondaj)</t>
  </si>
  <si>
    <t>Enerji Hammadde Aramaları (Jeofizik)</t>
  </si>
  <si>
    <t>Küresel Isınmaya Bağlı Deniz Seviyesi Değişimlerinin Türkiye Kıyıları Üzerindeki Etkileri UA ve CBS Teknikleri İle Araştırılması</t>
  </si>
  <si>
    <t>Jeolojik araştırmalar (Jeofizik)</t>
  </si>
  <si>
    <t>Bilimsel Araştırmalasr</t>
  </si>
  <si>
    <t xml:space="preserve">Jeolojik Araştırmalar </t>
  </si>
  <si>
    <t>Ecemiş Fayı Atlası</t>
  </si>
  <si>
    <t>Türkiye Mermer ve Doğal Taş Potansiyel Alanlarının Belirlenmesi</t>
  </si>
  <si>
    <t>Türkiye Jeoloji Araştırmaları Diri Fay ve Paleosismoloji Araştımaları</t>
  </si>
  <si>
    <t>Türkiye Genel Jeokimya Haritalarının Hazırlanması</t>
  </si>
  <si>
    <t>Maden Ön Etütleri</t>
  </si>
  <si>
    <t>Maden Aramaları</t>
  </si>
  <si>
    <t>Jeolojik Araştırmalar</t>
  </si>
  <si>
    <t>Türkiye'de Madenciliğin Gelişimi</t>
  </si>
  <si>
    <t>Türkiye Bölgesel Ölçekli Sıvılaşma Yatkınlık Haritaları</t>
  </si>
  <si>
    <t>Batı Anadolu Demir Aramaları</t>
  </si>
  <si>
    <t>Gülnar Miskale İlköğretim Okulu (Köye Hizmetler Birliği)</t>
  </si>
  <si>
    <t>Gülnar Yarmasu İlköğretim Okulu(Köye Hizmet Götürme Birliği)</t>
  </si>
  <si>
    <t>Anadolu Öğretmen Lisesi(Toki)</t>
  </si>
  <si>
    <t>Silifke Şehit Rağıp Köse İlköğretim Okulu</t>
  </si>
  <si>
    <t>Nasrettin Hoca Anaokulu</t>
  </si>
  <si>
    <t>Şükrü Köymen İlköğretim Okulu</t>
  </si>
  <si>
    <t>Güzeloluk İlköğretim Okulu</t>
  </si>
  <si>
    <t>Hürriyet İlköğretim Okulu</t>
  </si>
  <si>
    <t>Şehit Fatih Soydan İlköğretim Okulu</t>
  </si>
  <si>
    <t>Şehit Ahmet Ersoy İlköğretim Okulu Yemekhane Yapımı</t>
  </si>
  <si>
    <t>Silifke Keben</t>
  </si>
  <si>
    <t>Akgedik İlköğretim Okulu</t>
  </si>
  <si>
    <t>Çağlayan İlköğretim Okulu</t>
  </si>
  <si>
    <t>Hacıhamzalı İlköğretim Okulu</t>
  </si>
  <si>
    <t>Taşobası İlköğretim Okulu Yemekhane Yapımı</t>
  </si>
  <si>
    <t>Yanıkkışla İlköğretim Okulu</t>
  </si>
  <si>
    <t>19 Mayıs İlköğretim Okulu</t>
  </si>
  <si>
    <t>Yusuf Bayık İlköğretim Okulu</t>
  </si>
  <si>
    <t>Akkent İlköğretim Okulu</t>
  </si>
  <si>
    <t>Dr.Kamil Tarhan İlköğretim Okulu</t>
  </si>
  <si>
    <t>Dumlupınar Anaokulu</t>
  </si>
  <si>
    <t>Tarsus Yenice Şehit Buminhan Temizkan İlkokulu (Ek Bina)</t>
  </si>
  <si>
    <t>Aydıncık Öğrenci Pansiyonu</t>
  </si>
  <si>
    <t>Mezitli Kuyuluk Anaokulu (Ülker Özkan Anaokulu)</t>
  </si>
  <si>
    <t>Anamur Spor Salonu</t>
  </si>
  <si>
    <t>Gülnar Atölye Binası</t>
  </si>
  <si>
    <t>Mezitli Yenimahalle Ortaokulu (Merkez Ortaokulu</t>
  </si>
  <si>
    <t>Ortaöğretim Pansiyonu(Silifke İmam Hatip Lisesi)</t>
  </si>
  <si>
    <t>Tarsus Fen Lisesi</t>
  </si>
  <si>
    <t>Tarsus Şehitisak Ortaokulu</t>
  </si>
  <si>
    <t>Toroslar 19 Mayıs Ortaokulu</t>
  </si>
  <si>
    <t>Çay Mahallesi Ortaokulu (Betonarme)</t>
  </si>
  <si>
    <t>Erdemli Anadolu Lisesi</t>
  </si>
  <si>
    <t>Kuyuluk Mahallesi Ortaokulu (Betonarme)</t>
  </si>
  <si>
    <t>Arpaçsakarlar İlkokulu(Betonarme) (İlkokul)</t>
  </si>
  <si>
    <t>Arpaçsakarlar Ortaokulu (Betonarme)</t>
  </si>
  <si>
    <t>Toroslar Rehberlik Araştırma Merkezi</t>
  </si>
  <si>
    <t>Gökçebelen Mahallesi Ortaokulu (Betonarme)</t>
  </si>
  <si>
    <t>Sağlık Meslek Lisesi</t>
  </si>
  <si>
    <t>Hasan Arslan Sağlık Grup Başkanlığı (Hayırsever)</t>
  </si>
  <si>
    <t>TSM Binası</t>
  </si>
  <si>
    <t>Mut Cumhuriyet ASM/TSM</t>
  </si>
  <si>
    <t>ASM/TSM</t>
  </si>
  <si>
    <t>Silifke Devlet Hastanesi (TOKİ)</t>
  </si>
  <si>
    <t>Mut Devlet Hastanesi (TOKİ)</t>
  </si>
  <si>
    <t>Gülnar Devlet Hastanesi (TOKİ)</t>
  </si>
  <si>
    <t>Mersin İl Sağlık Müdürlüğü</t>
  </si>
  <si>
    <t>Cumhur ALP Kanser Erken Teşhis Tarama ve Eğitim Mrk. (Hayırsever)</t>
  </si>
  <si>
    <t>Özel Proje</t>
  </si>
  <si>
    <t>Tarsus Göçmen Sağlığı Merkezi</t>
  </si>
  <si>
    <t>GSM Binası</t>
  </si>
  <si>
    <t>Anamur Devlet Hastanesi İkmal Yapım İnşaatı İşi</t>
  </si>
  <si>
    <t>SYM Binası</t>
  </si>
  <si>
    <t>Tarsus Toplum Sağlığı Merkezi + 10 Hekimli Aile Sağlığı Merkezi+112 ASHİ</t>
  </si>
  <si>
    <t>Anamur Sağlıklı Yaşam Merkezi</t>
  </si>
  <si>
    <t>Ulu Cami Rölöve Restitüsyon Restorasyon Elektrik Tesisat Temin İşi</t>
  </si>
  <si>
    <t>Eski Cami  Rölöve Restitüsyon Restorasyon Proje Temin İşi</t>
  </si>
  <si>
    <t>Eski Cami Proje Temin İşi</t>
  </si>
  <si>
    <t>Nusratiye Cami Proje Temin İşi</t>
  </si>
  <si>
    <t>Laal Paşa Cami Şadırvan Yapımı</t>
  </si>
  <si>
    <t>Şadırvan Yapımı</t>
  </si>
  <si>
    <t>Eshabı Kehf Cami Restorasyon</t>
  </si>
  <si>
    <t>Eski Cami Restrasyonu</t>
  </si>
  <si>
    <t>Tarsus Eshabı Kehf Kompleks Yapımı</t>
  </si>
  <si>
    <t>Tarsus 571 Ada 6 Parseldeki Ev Restorasyon Projesi</t>
  </si>
  <si>
    <t>Mustafa Ağa Mescidi Proje Temin İşi</t>
  </si>
  <si>
    <t>Mağribi Cami Restorason Proje İşi</t>
  </si>
  <si>
    <t>Dağ Cami ProjeTemini</t>
  </si>
  <si>
    <t>Eski Cami 2007 Yılı Restorasyon işi</t>
  </si>
  <si>
    <t>Nusratiye Cami Onarım İşi</t>
  </si>
  <si>
    <t>Mesudiye İş Merkezi Proje Temini</t>
  </si>
  <si>
    <t>Ulu Cami Restorasyon işi</t>
  </si>
  <si>
    <t>Bilali Habeşi Mescidi Proje Temin İşi</t>
  </si>
  <si>
    <t>Akarca Han Proje Temin İşi</t>
  </si>
  <si>
    <t>Esenpınar Cami Proje Temin İşi</t>
  </si>
  <si>
    <t>Reşadiye Cami ve Taşucu Reşadiye Cami</t>
  </si>
  <si>
    <t>Mağribi Cami Onarım</t>
  </si>
  <si>
    <t>Atik Cami Proje Temin İşi</t>
  </si>
  <si>
    <t>Sarı Aydın Köyü Cami Proje Temin İşi</t>
  </si>
  <si>
    <t>Zeynel Abidin Türbesi Onarım İşi</t>
  </si>
  <si>
    <t>Esenpınar Cami Onarım İşi</t>
  </si>
  <si>
    <t>Avniye (Tahtalı) Cami Proje Temin İşi</t>
  </si>
  <si>
    <t>Mersin Tarsus Üçgen Çarşı Proje Temin İşi</t>
  </si>
  <si>
    <t>Valide Sultan Vakıf İş Merkezi Yapım İşi</t>
  </si>
  <si>
    <t>Akarca Han Onarım İşi</t>
  </si>
  <si>
    <t>Avniye (Tahtalı) Cami Onarım İşi</t>
  </si>
  <si>
    <t>Mesudiye İş Merkezi Yapım İşi</t>
  </si>
  <si>
    <t>Bilali Habeşi Mescidi Onarım İşi</t>
  </si>
  <si>
    <t xml:space="preserve">Ak Cami Köyü Cami Rölöve Restorasyon Restitüsyon Proje Temin İşi </t>
  </si>
  <si>
    <t>Alaaddin Cami Proje Temin İşi</t>
  </si>
  <si>
    <t>Alaaddin (Ak) Cami Proje Temin İşi</t>
  </si>
  <si>
    <t>Yoğurt Pazarı Vakıf İşhanı Onarım İşi</t>
  </si>
  <si>
    <t>Laal Paşa Cami Uygulama Projeleri Proje Temin İşi</t>
  </si>
  <si>
    <t>Mustafa Ağa Mescidi Onarım İşi</t>
  </si>
  <si>
    <t>Tarsus Gazezzade Molla Vakıf Apartmanları Doğalgaz İç Tesisatı ve Isıtma Tesisatı Yapım İşi</t>
  </si>
  <si>
    <t>Kırkkaşık Bedesteni Rölöve Restorasyon Restütüsyon  Proje Temin İşi</t>
  </si>
  <si>
    <t>Eshab-ı Kehf Zeyaretgahı Elektrik Tesisatı Revizyon İşi</t>
  </si>
  <si>
    <t>Revizyon</t>
  </si>
  <si>
    <t>Eski Hükümet Konağı Binası Merkezi Klima Sistemi Yapım İşi</t>
  </si>
  <si>
    <t>Valide Sultan İş Merkezi Revize Mimari Sitatik Elektrik Mekanik Proje İşi</t>
  </si>
  <si>
    <t>Çukurbağ Köyü Sarı Şıh Çeşmesi Rölöve Restorasyon Restütüsyon Proje Temini İşi</t>
  </si>
  <si>
    <t>Sondaj</t>
  </si>
  <si>
    <t>Dağ Cami Restorasyon İşi</t>
  </si>
  <si>
    <t>Nusratiye Mahallesi 317 Ada 2 Parsel Onarım İşi</t>
  </si>
  <si>
    <t>Ulu Cami Basit Onarım İşi</t>
  </si>
  <si>
    <t>Eski Cami Onarım İşi</t>
  </si>
  <si>
    <t>Nurettin Sofi Türbesi Restorasyon ve Çevre Düzenleme İşi</t>
  </si>
  <si>
    <t>Çocuk Evleri Sitesi Müdürlüğü Demirbaş Alımı</t>
  </si>
  <si>
    <t xml:space="preserve">Bilgisayar, Buzdolabı </t>
  </si>
  <si>
    <t>Çocuk Evleri Sitesi Bina Bakım Onarımı</t>
  </si>
  <si>
    <t>Huzurevi Tefrişatı</t>
  </si>
  <si>
    <t>Sosyal Hizmet Müdürlüğü Yapım Tefrişatı</t>
  </si>
  <si>
    <t>Çocuk Evleri Sitesi Kalorifer Tesistat Onarmı</t>
  </si>
  <si>
    <t>Tesisat Onarımı</t>
  </si>
  <si>
    <t>KARAYOLLARI 5. BÖLGE MÜDÜRLÜĞÜ YATIRIMLARI</t>
  </si>
  <si>
    <t>Ceza ve İnfaz Kurumu Ek Bina</t>
  </si>
  <si>
    <t>Prefabrik Ceza ve İnfaz Kurumu</t>
  </si>
  <si>
    <t>63 Adet Konut</t>
  </si>
  <si>
    <t>Davultepe Rehabilitasyon Merkezi İle Altyapı ve Çevre Düzenlemesi İkmal İnşaatı İşi</t>
  </si>
  <si>
    <t>Erdemli 2. Bölge 160 Adet Konut,1 Adet 24 Derslikli İlköğretim Okulu,1 Adet Ticaret Merkezi, Adaiçi Altyapı ve Çevre Düzenlemesi İkmal İnşaatı</t>
  </si>
  <si>
    <t>160 Adet Konut, 24 Derslikli İlköğretim Okulu, 1 Adet Ticaret Merkezi</t>
  </si>
  <si>
    <t>536 Konut ve Sosyal Donatısı (1 Er Adet 24 Derslikli İlköğretim Okulu, Ticaret Merkezi, Camii, Şadırvan, Bekçi Kulübesi), Adaiçi ve Genel Altyapı İle Çevre Düzenlemesi İnşaatı</t>
  </si>
  <si>
    <t>536 Adet Konut, 24 Derslikli İlköğretim Okulu, 1 Adet Ticaret Merkezi, 1 Adet Cami ve Şadırvan, 1 Adet Bekçi Kulübesi</t>
  </si>
  <si>
    <t>1. Bölge 480 Adet Konut, Adaiçi Altyapı ve Çevre Düzenlemesi İnşaatı İşi.</t>
  </si>
  <si>
    <t>480 Adet Konut</t>
  </si>
  <si>
    <t>400 Kişilik Yurt ve Sosyal Tesis İnşaatı İle Altyapı ve Çevre Düzenlemesi İşi</t>
  </si>
  <si>
    <t>400 Yataklı Pansiyon, 1 Adet Sosyal Tesis</t>
  </si>
  <si>
    <t>300 Kişilik (310 Kişi Kapasiteli)
Yurt İnşaatı İle Altyapı ve Çevre Düzenlemesi İşi</t>
  </si>
  <si>
    <t>310 Kişi Kapasiteli</t>
  </si>
  <si>
    <t>Deveci Mahallesi 96 Adet Konut, Altyapı ve Çevre Düzenlemesi İnşaatı İşi</t>
  </si>
  <si>
    <t>96 Adet Konut</t>
  </si>
  <si>
    <t>384 Adet Konut</t>
  </si>
  <si>
    <t>80 Adet Konut</t>
  </si>
  <si>
    <t>340 Adet Konut</t>
  </si>
  <si>
    <t>Merkez 2 Adet 24 Derslikli Lise, 1 Adet 300 Kişilik Pansiyon, Erdemli Mevkii 16 Derslikli Lise, Tarsus Mevkii 24 Derslikli İlköğretim Okulu, 300 Kişilik Pansiyon İle Bu Donatılara Ait Altyapı ve Çevre Düzenlemesi İnşaatı</t>
  </si>
  <si>
    <t>Erdemli, Tarsus</t>
  </si>
  <si>
    <t>2 Adet 24 Derslikli Lise, 2 Adet 300 Yataklı Pansiyon, 1 Adet 16 Derslikli Lise, 1 Adet 24 Derslikli İlköğretim Okulu</t>
  </si>
  <si>
    <t>612 Adet Konut, 1 Adet 24 Derslikli İlköğretim Okulu, 1 Adet Ticaret Merkezi, 1 Adet Sağlık Ocağı, 1 Adet Cami</t>
  </si>
  <si>
    <t>407 Adet Konut, 1 Adet 24 Derslikli İlköğretim Okulu, 1 Adet Cami, 1 Adet Ticaret Merkezi</t>
  </si>
  <si>
    <t>Ören Beldesi 1. Etap 560 Adet
Konut, 24 Derslikli Lise,Ticaret Merkezi, Sağlık Ocağı ve Camii İnşaatları İle Adaiçi Altyapı, Genel Altyapı ve Çevre Düzenlemesi İşi</t>
  </si>
  <si>
    <t>560 Adet Konut, 1 Adet 24 Derslikli Lise, 1 Adet Ticaret Merkezi, 1 Adet Sağlık Ocağı, 1 Adet Cami</t>
  </si>
  <si>
    <t>C.Dere Bekçievi Onarımı İşi</t>
  </si>
  <si>
    <t>100.Yıl Tabiat Parkına Çevre Düzenleme İşi</t>
  </si>
  <si>
    <t>Çevre Düzenleme</t>
  </si>
  <si>
    <t>Deniz Kaplumbağası İzleme ve Koruma işi</t>
  </si>
  <si>
    <t>İzleme ve Koruma işi</t>
  </si>
  <si>
    <t>100.Yıl Tabit Parkı Bakım Onarım İşi</t>
  </si>
  <si>
    <t>Enerji Nakil Hattı Yapımı</t>
  </si>
  <si>
    <t>Alan Düzenleme</t>
  </si>
  <si>
    <t>Tel İhata Çekilmesi</t>
  </si>
  <si>
    <t>Makine Teçhizat</t>
  </si>
  <si>
    <t xml:space="preserve"> Aydıncık Tabiat Parkına Enerji Nakil Hattı Yapımı</t>
  </si>
  <si>
    <t>Mut Yerköprü Şelalesi Alan Düzenleme İşi Yap.</t>
  </si>
  <si>
    <t>100.Yıl Tabiat Parkına Mal Alımı</t>
  </si>
  <si>
    <t xml:space="preserve">Alabalık Üretim İstasyonu Üretim Havuzları Yapımı </t>
  </si>
  <si>
    <t>Deniz Kaplumbağaları Rehabilitasyon Mer. Deniz Suyu Alım Sistemi Yapımı İşi</t>
  </si>
  <si>
    <t xml:space="preserve">Erdemli Çamlığı ve Mut Yerköprü T.A Bakım Onarım İşi </t>
  </si>
  <si>
    <t>Erdemli, Mut</t>
  </si>
  <si>
    <t xml:space="preserve">Alt Yapı Çalışmaları </t>
  </si>
  <si>
    <t>Ana Ardıç Tel İhata Onarımı</t>
  </si>
  <si>
    <t>Cehennem Deresi Bekçi Evi Onarımı</t>
  </si>
  <si>
    <t xml:space="preserve">Dipsiz Dalyanı Yönetim Planı </t>
  </si>
  <si>
    <t xml:space="preserve">Tanıtım Materyalı Yapımı </t>
  </si>
  <si>
    <t>100.Yıl TP Gümüşkum Çevre Düzenleme</t>
  </si>
  <si>
    <t xml:space="preserve">Tür Koruma Eylem Planı </t>
  </si>
  <si>
    <t xml:space="preserve">100.Yıl TP Gümüşkum Su İsale Hattı </t>
  </si>
  <si>
    <t>Av ve Yab.Hay. ve Su ürünleri (YBH)</t>
  </si>
  <si>
    <t>Alt Yapı ve Tesisler</t>
  </si>
  <si>
    <t>Yardımcı Bina ve Tesisler</t>
  </si>
  <si>
    <t>Etüd-Proje</t>
  </si>
  <si>
    <t>Eğitim Fakültesi</t>
  </si>
  <si>
    <t>Mersin İl Emniyet Müdürlüğü Çgks Modernizasyonu</t>
  </si>
  <si>
    <t>Santral Sistemleri İçin Yedek Malzeme Alımı</t>
  </si>
  <si>
    <t>Elektrojen Grupları İçin Yedek Malzeme Alımı</t>
  </si>
  <si>
    <t>Kesintisiz Güç Kaynakları İçin Yedek Malzeme Alımı</t>
  </si>
  <si>
    <t>60 Kva Ups Bakım Onarım İşi</t>
  </si>
  <si>
    <t>2 Adet 3 Kva Güç Kaynağı Alımı</t>
  </si>
  <si>
    <t>40 Kva Kesintisiz Güç Kaynağı Alımı</t>
  </si>
  <si>
    <t>600 Kva Jeneratör Alım İşi</t>
  </si>
  <si>
    <t>Fax Cihazı Alımı</t>
  </si>
  <si>
    <t>Erdemli-Gülnar</t>
  </si>
  <si>
    <t>Akdeniz-Yenişehir-Toroslar-Mezitli</t>
  </si>
  <si>
    <t>Anamur-Silifke-Erdemli</t>
  </si>
  <si>
    <t>Akdeniz-Yenişehir-Toroslar-Mezitli-Tarsus-Erdemli-Mut-Gülnar-Bozyazı-Silifke-Anamur</t>
  </si>
  <si>
    <t>İl Merkezi-Anamur-Bozyazı-Mut-Gülnar-Silifke-Erdemli-Tarsus</t>
  </si>
  <si>
    <t>İl Merkezi</t>
  </si>
  <si>
    <t>İl Merkezi-Tarsus-Silifke-Bozyazı-Anamur</t>
  </si>
  <si>
    <t>İl Merkezi-Tarsus-Çamlıyayla-Erdemli-Silifke-Mut-Gülnar-Bozyazı-Anamur</t>
  </si>
  <si>
    <t>İl Merkezi-Tarsus-Mut-Silifke</t>
  </si>
  <si>
    <t>Yenişehir-Akdeniz</t>
  </si>
  <si>
    <t>İl Merkezi-Tarsus-Çamlıyayla-Erdemli-Silifke-Mut-Gülnar-Bozyazı-Aydıncık-Anamur</t>
  </si>
  <si>
    <t>71 Nokta KGYS Yapım İşi</t>
  </si>
  <si>
    <t>Siteler Pma 11 Nokta KGYS Yapım İşi-10 Adet PTS Yapım İşi</t>
  </si>
  <si>
    <t>40 Adet KGYS Noktası Yapım İşi</t>
  </si>
  <si>
    <t>İlçelere KGYS Yapım İşi</t>
  </si>
  <si>
    <t>İlçeler KGYS-PTS Yapım İşi</t>
  </si>
  <si>
    <t>Gözne Alın Gişeler PTS Kurulum İşi</t>
  </si>
  <si>
    <t>Tarsus İlçesi KGYS Modernizasyonu</t>
  </si>
  <si>
    <t>KGYS Parça Garantili Bakım-Onarım İşi</t>
  </si>
  <si>
    <t>Mersin İl Emniyet Müdürlüğü Muhtelif Birimlerine Çevre Güvenlik Kamera Sistemi (ÇGKS) Yapım İşi</t>
  </si>
  <si>
    <t>Erdemli Gülnar Kızkalesi ÇGKS Yapım İşi</t>
  </si>
  <si>
    <t>Mersin İl Merkezi-Anamur-Bozyazı-Mut-Gülnar-Silifke-Erdemli-Tarsus  İlçeleri KGYS Arıza Bakım Onarım İşi</t>
  </si>
  <si>
    <t>KGYS Çgks Yedek Malzeme Alımı</t>
  </si>
  <si>
    <t>Çamlıyayla İlçe Emniyet Amirliği KGYS Sistemlerinin Taşınması İşi</t>
  </si>
  <si>
    <t>Mut İlçe Emniyet Müdürlüğü KGYS Sistemlerinin Taşınması İşi</t>
  </si>
  <si>
    <t>KGYS Yedek Malzeme Alımı</t>
  </si>
  <si>
    <t>Tarsus Hasarlı KGYS Noktası Onarım İşi</t>
  </si>
  <si>
    <t>Makam Nöbetçi Amirliği ÇGKS Yapım İşi</t>
  </si>
  <si>
    <t>Tece Polisevi ÇGKS Yapım İşi</t>
  </si>
  <si>
    <t>İl Emniyet Müdürlüğü Hizmet Binası Yapım İşi</t>
  </si>
  <si>
    <t>Toroslar İlçe Emniyet Müdürlüğü Hizmet Binası Yapım İşi</t>
  </si>
  <si>
    <t>Çamlıyayla İlçe Emniyet Amirliği Hizmet Binası Yapım İşi</t>
  </si>
  <si>
    <t>Aydıncık İlçe Emniyet Amirliği Hizmet Binası Yapım İşi</t>
  </si>
  <si>
    <t>Ek-1 Hizmet Binası (Eski Emniyet) Bakım-Onarım İşi</t>
  </si>
  <si>
    <t>Fen Edebiyat Fakültesi</t>
  </si>
  <si>
    <t>Kültür/ Turizm</t>
  </si>
  <si>
    <t>TDP Şube Müdürlüğü ÇGKS Yapım İşi</t>
  </si>
  <si>
    <t>Yeni Hizmet Binaları İçin IP Telefon Makinası Alımı</t>
  </si>
  <si>
    <t>TEM Şube Müdürlüğü ÇGKS Yapım İşi</t>
  </si>
  <si>
    <t>Toroslar SHM Binası Yapım ve Tefrişat</t>
  </si>
  <si>
    <t>KBRM Tefrişi</t>
  </si>
  <si>
    <t>Mersin Çocuk Destek Yapım Tefrişat</t>
  </si>
  <si>
    <t>Davultepe ÇES Hizmet Binası Yapımı</t>
  </si>
  <si>
    <t>Tarsus Sosyal Hizmet Merkezi Müdürlüğü Bakım Onarımı</t>
  </si>
  <si>
    <t xml:space="preserve">Şiddet Önleme ve İzleme Merkezi Müdürlüğü Bakım Onarımı ve Tefrişi (ŞÖNİM) </t>
  </si>
  <si>
    <t>Toroslar Sosyal Hizmet Merkezi Müdürlüğü Tefrişi</t>
  </si>
  <si>
    <t>Tarsus Huzurevi Müdürlüğü Depreme Karşı Dayanıklılık Onarımı</t>
  </si>
  <si>
    <t>Silifke Huzurevi Güneş Enerji Sistemleri Yapım İşi</t>
  </si>
  <si>
    <t>Nihat Sözmen Rehabilitasyon Merkezi Kalorifer Sistemi Yapımı</t>
  </si>
  <si>
    <t>Kalorifer Sistemi</t>
  </si>
  <si>
    <t>Erdemli Huzurevi Müdürlüğü Güvenlik Sistemi Alımı</t>
  </si>
  <si>
    <t>Soğuk Sebze Deposu</t>
  </si>
  <si>
    <t>Sevgi Evlerine Dönüşümün Sağlanması İşlemleri</t>
  </si>
  <si>
    <t>Salon, Mutfak ve Islak Zeminlerin Yapımı</t>
  </si>
  <si>
    <t>Mersin Sevgi Evleri Çocuk Yangın Alarmı Sistemi</t>
  </si>
  <si>
    <t>Alarm Sistemi</t>
  </si>
  <si>
    <t>Silifke Huzurevi Müdürlüğü Tefrişat</t>
  </si>
  <si>
    <t>Silifke Huzurevi Yangın Hidrofor Sistemi</t>
  </si>
  <si>
    <t>Hidrofor Sistemi</t>
  </si>
  <si>
    <t>Davultepe Çocuk Evleri Sitesi Bakım Onarım</t>
  </si>
  <si>
    <t xml:space="preserve">Toroslar ve Erdemli Sosyal Hizmet Merkezi Onarım İşi </t>
  </si>
  <si>
    <t>Akdeniz SHM Bilişim Malzemesi Alımı</t>
  </si>
  <si>
    <t>Mut SHM Bakım Onarım</t>
  </si>
  <si>
    <t>Davultepe Çocuk Evleri Sitesi Çatı Onarımı ve Kamera Alımı</t>
  </si>
  <si>
    <t>Çocuk Destek Merkezı Onarım</t>
  </si>
  <si>
    <t>Otizm Gündüzlü Bakım Merkezi Binası Tefrişat Onarım</t>
  </si>
  <si>
    <t>Tefrişat-Onarım</t>
  </si>
  <si>
    <t>Tabiat Parkları 'na Ait Bakım Onarım İşleri</t>
  </si>
  <si>
    <t xml:space="preserve">Bakım Onarım </t>
  </si>
  <si>
    <t>Erdemli Çamlığı Mesire Yeri Bakım Onarımı</t>
  </si>
  <si>
    <t>Mut Yerköprü Parke Yol Yapımı</t>
  </si>
  <si>
    <t>Erdemli Çamlığı Mesire Yeri Çevre Düzenleme ve Bakım Onarım işi</t>
  </si>
  <si>
    <t>Yerköprü Tabiat Parkı Alan Düzenleme</t>
  </si>
  <si>
    <t>Yol Yapımı</t>
  </si>
  <si>
    <t>İsale Hattı</t>
  </si>
  <si>
    <t>100.Yıl Su İsale Hattı Yapımı</t>
  </si>
  <si>
    <t>Gözetleme Kulesi Yapımı İşi</t>
  </si>
  <si>
    <t>Bitki Türlerinin Tespiti</t>
  </si>
  <si>
    <t>Filtrasyon Ekipmanları</t>
  </si>
  <si>
    <t xml:space="preserve">GPS </t>
  </si>
  <si>
    <t>Plan Proje Yapımı</t>
  </si>
  <si>
    <t>Su İsale Hattı</t>
  </si>
  <si>
    <t>100.Yıl Gümüşkum Bakım Onarım</t>
  </si>
  <si>
    <t xml:space="preserve"> 100.Yıl Gümüşkum Çevre Düzenleme</t>
  </si>
  <si>
    <t>Yolluk</t>
  </si>
  <si>
    <t>Araç Tamir Bakım</t>
  </si>
  <si>
    <t>Bilgisayar</t>
  </si>
  <si>
    <t>Elektrik Hattı Bakım Onarım</t>
  </si>
  <si>
    <t>Su İsale Hattı Onarımı</t>
  </si>
  <si>
    <t>Su Sondaj Kuyusu açılması</t>
  </si>
  <si>
    <t>Parke Taşı Yapımı</t>
  </si>
  <si>
    <t>Çalıştay ve Seminer</t>
  </si>
  <si>
    <t xml:space="preserve"> Aydıncık</t>
  </si>
  <si>
    <t>Tanıtım ve İkaz Levhaları</t>
  </si>
  <si>
    <t>Pullu Su İsale Hattı Onarımı</t>
  </si>
  <si>
    <t xml:space="preserve">Çamlıyayla </t>
  </si>
  <si>
    <t>Bahçe Alabalık Yetiştirme Tesisleri</t>
  </si>
  <si>
    <t>Biyokaçakçılıkla Mücadele Projesi</t>
  </si>
  <si>
    <t>Gilindire Mağarası Tabiat Anıtı Bakım Onarım İşi</t>
  </si>
  <si>
    <t>Korunan Alanlardaki Denetim ve Kontrolün Etkinleştirilmesi Projesi</t>
  </si>
  <si>
    <t>Pullu Tabiat Parkı Bak.Onarım İşi</t>
  </si>
  <si>
    <t>Tür Koruma Eylem Planları Uygulanması Projesi</t>
  </si>
  <si>
    <t>AYH ve Su Ürünleri Projesi (AV)</t>
  </si>
  <si>
    <t>Bilgisayar Alımı</t>
  </si>
  <si>
    <t>Gilindire Mağarası Tabiat Anıtı Mağara İçi Aydınlatma ve Elektrik Tesisatı Revizyonu İşi</t>
  </si>
  <si>
    <t>Gilindire Mağarası Tabiat Anıtı bakım onarım işi</t>
  </si>
  <si>
    <t>Mut Yerköprü Tabiat Anıtı'na Kır Lokantası ve Yürüyüş Yolu Yapımı İşi</t>
  </si>
  <si>
    <t>100.Yıl Tabiat Parkında’ki Mevcut Tesislerin Bakım Onarım İşi</t>
  </si>
  <si>
    <t>Bak.Onarım İşi</t>
  </si>
  <si>
    <t>Tarsus, Çamlıyayla</t>
  </si>
  <si>
    <t>Tarsus Çamlıyayla Bahçe Alabalık Üretim İstasyonu Tesisi Bakım Onarımı</t>
  </si>
  <si>
    <t>Mut Yerköprü Şelalesi Tabiat Anıtı'na "WC Yapımı ve Yürüyüş Yolu Güvenliği Yapımı" İşi</t>
  </si>
  <si>
    <t>Muhtelif İşler Projesi</t>
  </si>
  <si>
    <t xml:space="preserve">Cehennem Deresi Yaban Hayatı Geliştirme Sahası Uygulama Proje Yapımı </t>
  </si>
  <si>
    <t>Karaekşi Tp Etüt Proje Yapım İşi</t>
  </si>
  <si>
    <t>Yol Sanat Yapıları Yapımı İşi</t>
  </si>
  <si>
    <t>Giriş Kontrol Ünitesi Yapımı İşi</t>
  </si>
  <si>
    <t>Saha İçi Aydınlatma Yapımı</t>
  </si>
  <si>
    <t>Altyapı Tesisatı Yapımı</t>
  </si>
  <si>
    <t xml:space="preserve">Günü Birlik Kullanım Alanı Peyzaj Düzenleme İşi </t>
  </si>
  <si>
    <t>Erdemli Çamlığı TP İnşaat Onarım İşi</t>
  </si>
  <si>
    <t>Bahçe Alabalık Tesisi Mikrohes Yapımı İşi</t>
  </si>
  <si>
    <t xml:space="preserve">Proje Yapımı </t>
  </si>
  <si>
    <t>Yerköprü Şelalesi TA Çevre Düzenleme İşi</t>
  </si>
  <si>
    <t>Mut Karaekşi Tp.Çevre Düz. İşi</t>
  </si>
  <si>
    <t>Piknik Masası Yapımı İşi</t>
  </si>
  <si>
    <t>Av Yaban Hayatı ve Su Ürünleri (YBH)</t>
  </si>
  <si>
    <t>Korunan Alanlardaki Denetim ve Kontrolün Etkinleştirilmesi</t>
  </si>
  <si>
    <t>Korunan Alanlarda Alt Yapı ve Tesis Uygulamaları Projesi</t>
  </si>
  <si>
    <t>Av Yaban Hayatı ve Su Ürünleri (AV)</t>
  </si>
  <si>
    <t>Gilindire Mağarası Tabiat Anıtı Yönetim Planı Yapımı işi</t>
  </si>
  <si>
    <t>Sarıkayalar Tabiat Parkı Çevre Duvarı Yapımı İşi</t>
  </si>
  <si>
    <t>Sarıkayalar Tabiat Parkı Yaban Hayatı Eğitim Merkezi Yapımı</t>
  </si>
  <si>
    <t xml:space="preserve">Av, Yaban Hayatı  ve Su Ürünleri </t>
  </si>
  <si>
    <t>Karaekşi Tabiat Parkı Bakım Onarım İşi</t>
  </si>
  <si>
    <t>Karaekşi TP Çevre Düzenleme İşi</t>
  </si>
  <si>
    <t>Dizüstü Bilgisayar Alımı</t>
  </si>
  <si>
    <t>Deniz Botu Alımı İşi</t>
  </si>
  <si>
    <t>Çok Fonksiyonlu Yazıcı Alımı</t>
  </si>
  <si>
    <t>Kırık Seti Alımı İşi</t>
  </si>
  <si>
    <t>Hasta Taşıma Lifti Alımı</t>
  </si>
  <si>
    <t>Proje Yapımı İşi</t>
  </si>
  <si>
    <t>Mut Yerköprü Şelalesi Tabiat Anıtı Sosyal Tesis (Wc+Peyzaj) Yapımı İşi</t>
  </si>
  <si>
    <t xml:space="preserve">Karaekşi Tabiat Parkı Çevre Düzenleme (Peyzaj) İşi </t>
  </si>
  <si>
    <t>Mut Karaekşi Tabiat Parkı Sosyal Tesis(Wc) Yapımı</t>
  </si>
  <si>
    <t xml:space="preserve"> Mut Karaekşi Tabiat Parkı'na Taş Kaplama Yapımı İşi</t>
  </si>
  <si>
    <t>Bahçe Alabalık Üretim İstasyonu Çevre Düzenleme Yapım İşi</t>
  </si>
  <si>
    <t>Mescid Yapımı İşi</t>
  </si>
  <si>
    <t>Erdemli Çamlığı Tabiat Parkındaki Alt Yapı Tesislerinin Bakım Onarım İşi</t>
  </si>
  <si>
    <t>Mut Yerköprü Şelalesi Tabiat Anıtı'na Çatılı Piknik Ünitesi Alımı</t>
  </si>
  <si>
    <t>Biyolojik Çeşitliliğe Dayalı Ulusal- Geleneksel Bilginin Kayıt Altına Alınması Projesi Yapımı Hizmet Alımı İşi</t>
  </si>
  <si>
    <t>Tarsus,  Çamlıyayla</t>
  </si>
  <si>
    <t>Fotoğraf Makinesi Alımı</t>
  </si>
  <si>
    <t xml:space="preserve">Mut </t>
  </si>
  <si>
    <t>Kadastro Projesi</t>
  </si>
  <si>
    <t>Or.Kor.Yan.Müc.Prj.</t>
  </si>
  <si>
    <t>Or. Kor.ve İşl.Prj.</t>
  </si>
  <si>
    <t>Planlama</t>
  </si>
  <si>
    <t>Or. Amenajman Prj.</t>
  </si>
  <si>
    <t>Ağaç. ve Top.Muh.Prj.</t>
  </si>
  <si>
    <t>Fidan Üretim Projesi</t>
  </si>
  <si>
    <t>Or. Köy. Et.Pl.Prj.</t>
  </si>
  <si>
    <t>Kadastro</t>
  </si>
  <si>
    <t>Or. Koruma ve Yangınla Müc.</t>
  </si>
  <si>
    <t>Or.Köyleri Etüt Planlama</t>
  </si>
  <si>
    <t xml:space="preserve">Ağaçlandırma ve Toprak Muhafaza </t>
  </si>
  <si>
    <t>Or. Koruma ve İşletmecilik</t>
  </si>
  <si>
    <t xml:space="preserve">Orman Amenajman </t>
  </si>
  <si>
    <t>Fidan Üretim</t>
  </si>
  <si>
    <t>Orman İşletmecilik</t>
  </si>
  <si>
    <t xml:space="preserve">Orman Kadastrosu ve Tescil </t>
  </si>
  <si>
    <t xml:space="preserve">Orman Koruma ve Yangınla Mücadele </t>
  </si>
  <si>
    <t>Orman Köyleri Etüt Planlama</t>
  </si>
  <si>
    <t xml:space="preserve">Ormanların Geliştirilmesi </t>
  </si>
  <si>
    <t>Erozyonla Mücadele</t>
  </si>
  <si>
    <t>Orman Koruma ve Yangınla Mücadele</t>
  </si>
  <si>
    <t>Anamur, Silifke, Toroslar, Mut, Tarsus</t>
  </si>
  <si>
    <t>Gülnar, Mut</t>
  </si>
  <si>
    <t>Tarsus, Mut, Çamlıyayla, Anamur</t>
  </si>
  <si>
    <t>Mut, Silifke, Anamur, Akdeniz, Mut</t>
  </si>
  <si>
    <t>Huzurevi Müdürlüğü Malzeme Alımı</t>
  </si>
  <si>
    <t>Kadın Konukevi Müdürlüğü Bina Onarımı</t>
  </si>
  <si>
    <t>Huzurevi Merkezi Güvenlik Sistemi Alımı</t>
  </si>
  <si>
    <t>Sulama kaynağı: Göksu Nehri Sulama alanı: 1720 da</t>
  </si>
  <si>
    <t>Drenaj Pompaları Yenilenmesi</t>
  </si>
  <si>
    <t>Bodrum + Zemin + 7 Kat</t>
  </si>
  <si>
    <t>17 KGYS Noktası</t>
  </si>
  <si>
    <t xml:space="preserve">PTS Kurulumu </t>
  </si>
  <si>
    <t xml:space="preserve">Malzeme Alımı </t>
  </si>
  <si>
    <t xml:space="preserve">Yedek Malzeme Alımı </t>
  </si>
  <si>
    <t xml:space="preserve">ÇGKS Kurulumu </t>
  </si>
  <si>
    <t xml:space="preserve">KGYS ve PTS Sistemleri Kurulumları </t>
  </si>
  <si>
    <t xml:space="preserve">ÇGKS Modernize </t>
  </si>
  <si>
    <t>ÇGKS Sistemleri Modernize</t>
  </si>
  <si>
    <t>KGYS Sistemleri Yeni Yapılan Hizmet Binasına Taşınma İşi</t>
  </si>
  <si>
    <t>DMR Yedek Malzeme Alımı</t>
  </si>
  <si>
    <t xml:space="preserve">Güç Kaynağının Arıza Bakım Onarımları </t>
  </si>
  <si>
    <t>ÇGKS Sistemleri Kurulumu</t>
  </si>
  <si>
    <t>ÇGKS Yapımı</t>
  </si>
  <si>
    <t xml:space="preserve">Güç Kaynağı Alımı </t>
  </si>
  <si>
    <t xml:space="preserve">UPS Alımı </t>
  </si>
  <si>
    <t xml:space="preserve">Jenertör Alımı </t>
  </si>
  <si>
    <t xml:space="preserve">Fax Makinası Alımı </t>
  </si>
  <si>
    <t>Işıklandırma</t>
  </si>
  <si>
    <t>Toroslar Spor Salonu Yapımı</t>
  </si>
  <si>
    <t>Bakım Onarım, Futbol Sahası</t>
  </si>
  <si>
    <t>Sentetik Çim Yüzeyli Futbol Sahası Yapım İşi</t>
  </si>
  <si>
    <t>Halı Saha Yapım İşi</t>
  </si>
  <si>
    <t>8 Adet</t>
  </si>
  <si>
    <t>Futbol Sahası Yapım İşi</t>
  </si>
  <si>
    <t>Işıklar Mahallesi Halı Saha Yapım İşi</t>
  </si>
  <si>
    <t>Futbol Sahası Bakım Onarım</t>
  </si>
  <si>
    <t>Anamur İlçe Stadı Betonarme Tribün Üzeri Kapatılması ve Koltukların Yenilenmesi İşi</t>
  </si>
  <si>
    <t>Saha Yapım ve Onarım İşi</t>
  </si>
  <si>
    <t>Tarsus/Çiçekli J.Krk.K.Lığına 200 Metre Çevre Duvarı ve Nizamiye Tagı Yapım İşi</t>
  </si>
  <si>
    <t xml:space="preserve">41 km Bitümlü Sıcak Karışımlı Bölünmüş Yol </t>
  </si>
  <si>
    <t xml:space="preserve">60,7 km Bitümlü Sıcak Karışımlı Bölünmüş Yol </t>
  </si>
  <si>
    <t xml:space="preserve">23 km Sathi Kaplamalı Tek Yol </t>
  </si>
  <si>
    <t xml:space="preserve">20 metre Mersin-Adana Yolunda Çift Köprü </t>
  </si>
  <si>
    <t xml:space="preserve">40,8 km Sıcak Karışım Kaplamalı Tek Yol Bitümlü   </t>
  </si>
  <si>
    <t xml:space="preserve">Çamtepe Kavşak Düzenlemesi ile Beraber 1 km BY-BSK ve 1,7 km BY-BSK Onarım İşi </t>
  </si>
  <si>
    <t>15 km Enerji Nakil Hattı İşi</t>
  </si>
  <si>
    <t xml:space="preserve">1 spor salonu </t>
  </si>
  <si>
    <t xml:space="preserve">5 Ek Derslik </t>
  </si>
  <si>
    <t xml:space="preserve">177 Öğr. Pans. </t>
  </si>
  <si>
    <t xml:space="preserve">200 Öğr. Pans. </t>
  </si>
  <si>
    <t xml:space="preserve">14 Derslik </t>
  </si>
  <si>
    <t xml:space="preserve">12 Derslik </t>
  </si>
  <si>
    <t xml:space="preserve">1 Spor Salonu </t>
  </si>
  <si>
    <t xml:space="preserve">21 Ek Derslik </t>
  </si>
  <si>
    <t xml:space="preserve">21 Derslik </t>
  </si>
  <si>
    <t xml:space="preserve">10 Derslik </t>
  </si>
  <si>
    <t xml:space="preserve">180 Öğr. Pans. </t>
  </si>
  <si>
    <t xml:space="preserve">15 Ek Derslik </t>
  </si>
  <si>
    <t xml:space="preserve">7 Derslik </t>
  </si>
  <si>
    <t xml:space="preserve">5 Derslik </t>
  </si>
  <si>
    <t xml:space="preserve">14 Ek Derslik </t>
  </si>
  <si>
    <t xml:space="preserve">6 Ek Derslik </t>
  </si>
  <si>
    <t xml:space="preserve">7 Ek Derslik </t>
  </si>
  <si>
    <t xml:space="preserve">10 Ek Derslik </t>
  </si>
  <si>
    <t xml:space="preserve">4 Derslik </t>
  </si>
  <si>
    <t xml:space="preserve">5 Ek Derslik  </t>
  </si>
  <si>
    <t xml:space="preserve">28 Derslik </t>
  </si>
  <si>
    <t xml:space="preserve">4 Ek Derslik </t>
  </si>
  <si>
    <t xml:space="preserve">8 Ek Derslik </t>
  </si>
  <si>
    <t xml:space="preserve">Hizmet Binası </t>
  </si>
  <si>
    <t xml:space="preserve">17 Derslik </t>
  </si>
  <si>
    <t xml:space="preserve">8 Derslik </t>
  </si>
  <si>
    <t xml:space="preserve">2 Derslik </t>
  </si>
  <si>
    <t xml:space="preserve">1 Yemekhane </t>
  </si>
  <si>
    <t xml:space="preserve">16 Derslik </t>
  </si>
  <si>
    <t xml:space="preserve">24 Derslik </t>
  </si>
  <si>
    <t xml:space="preserve">12 Derslik +1 Yemekhane </t>
  </si>
  <si>
    <t xml:space="preserve">163 Öğr. Pans. </t>
  </si>
  <si>
    <t xml:space="preserve">2 Ek Derslik </t>
  </si>
  <si>
    <t xml:space="preserve">4 Lojman </t>
  </si>
  <si>
    <t xml:space="preserve">28 Ek Derslik </t>
  </si>
  <si>
    <t xml:space="preserve">24 Derslik +200 Öğr. Pans. </t>
  </si>
  <si>
    <t xml:space="preserve">24 Derslik +100 Öğr. Pans. </t>
  </si>
  <si>
    <t xml:space="preserve">12 Derslik +300 Öğr. Pans. </t>
  </si>
  <si>
    <t xml:space="preserve">300 Öğr. Pans. </t>
  </si>
  <si>
    <t xml:space="preserve">3 Ek Derslik </t>
  </si>
  <si>
    <t xml:space="preserve">21 Derslik  </t>
  </si>
  <si>
    <t xml:space="preserve">24 Derslik +300 Öğr. Pans. </t>
  </si>
  <si>
    <t xml:space="preserve">40 Derslik </t>
  </si>
  <si>
    <t xml:space="preserve">32 Derslik </t>
  </si>
  <si>
    <t xml:space="preserve">12 Derslik +120 Öğr. Pans. </t>
  </si>
  <si>
    <t>100 Öğr. Pans.</t>
  </si>
  <si>
    <t xml:space="preserve">105 Öğr. Pans. </t>
  </si>
  <si>
    <t xml:space="preserve">8 Ek Derslik +1 Yemekhane </t>
  </si>
  <si>
    <t xml:space="preserve">18 Ek Derslik </t>
  </si>
  <si>
    <t xml:space="preserve">24 Ek Derslik </t>
  </si>
  <si>
    <t xml:space="preserve">20 Derslik </t>
  </si>
  <si>
    <t xml:space="preserve">12 Ek Derslik </t>
  </si>
  <si>
    <t>200 Öğr. Pans.</t>
  </si>
  <si>
    <t>16 Derslik +200 Öğr. Pans.</t>
  </si>
  <si>
    <t xml:space="preserve">1 Çok Amaçlı Salon </t>
  </si>
  <si>
    <t>300 Öğr. Pans.</t>
  </si>
  <si>
    <t xml:space="preserve">8 Derslik +192 Öğr. Pans. +1 Spor Salonu </t>
  </si>
  <si>
    <t xml:space="preserve">16 Derslik +200 Öğr. Pans. </t>
  </si>
  <si>
    <t xml:space="preserve">8 Derslik  </t>
  </si>
  <si>
    <t xml:space="preserve">9 Derslik </t>
  </si>
  <si>
    <t xml:space="preserve">15 Derslik </t>
  </si>
  <si>
    <t xml:space="preserve">1 Atölye </t>
  </si>
  <si>
    <t xml:space="preserve">24 Derslik  </t>
  </si>
  <si>
    <t>24 Derslik +100 Öğr. Pans.</t>
  </si>
  <si>
    <t xml:space="preserve">24 Derslik +2 Atölye </t>
  </si>
  <si>
    <t xml:space="preserve">1 atölye </t>
  </si>
  <si>
    <t xml:space="preserve">290 Derslik </t>
  </si>
  <si>
    <t xml:space="preserve">16 Derslik  </t>
  </si>
  <si>
    <t xml:space="preserve">32 Derslik  </t>
  </si>
  <si>
    <t xml:space="preserve">24 Derslik   </t>
  </si>
  <si>
    <t xml:space="preserve">6 Derslik   </t>
  </si>
  <si>
    <t xml:space="preserve">56 Derslik     </t>
  </si>
  <si>
    <t xml:space="preserve">Tarsus Sağlıklı İlköğretim Okulu Yemekhane </t>
  </si>
  <si>
    <t xml:space="preserve">Mut Evren İlköğretim Okulu Yemekhane </t>
  </si>
  <si>
    <t>Tarsus Sucular Mah (Doktor Rasim  Dokur Anadolu Lisesi)</t>
  </si>
  <si>
    <t>Silifke (Çilek) Anaokulu</t>
  </si>
  <si>
    <t xml:space="preserve">24 Derslik+3 Atölye </t>
  </si>
  <si>
    <t>Tarsus Kemalpaşa Mahallesi Endüstri Meslek Lisesi</t>
  </si>
  <si>
    <t>Toroslar Anadolu Lisesi (Mimar Sinan MTAL)</t>
  </si>
  <si>
    <t xml:space="preserve"> İhata Yapım İşi</t>
  </si>
  <si>
    <t>C.Dere YHGS Bekçievi Yapımı</t>
  </si>
  <si>
    <t>Bekçievi Yapımı İşi</t>
  </si>
  <si>
    <t xml:space="preserve">Oyun Alanı </t>
  </si>
  <si>
    <t>Üretim Havuzu</t>
  </si>
  <si>
    <t>İhata Onarımı</t>
  </si>
  <si>
    <t>Bekçi Evi Onarımı</t>
  </si>
  <si>
    <t xml:space="preserve">Deniz Suyu Alım Sistemi </t>
  </si>
  <si>
    <t xml:space="preserve">Yönetim Planı </t>
  </si>
  <si>
    <t xml:space="preserve">Materyal Yapımı </t>
  </si>
  <si>
    <t xml:space="preserve">Eylem Planı </t>
  </si>
  <si>
    <t xml:space="preserve">Su İsale Hattı </t>
  </si>
  <si>
    <t>Bina ve Tesisler</t>
  </si>
  <si>
    <t>Mezitli, Erdemli</t>
  </si>
  <si>
    <t>Alım</t>
  </si>
  <si>
    <t>Baraj Su Aynası Aaltında Kalacak Bitki Türlerinin Tespiti Projesi</t>
  </si>
  <si>
    <t>Erdemli, Çamlıyayla</t>
  </si>
  <si>
    <t>Tespit Çalışmaları</t>
  </si>
  <si>
    <t>Alım İşi</t>
  </si>
  <si>
    <t>13 KW</t>
  </si>
  <si>
    <t>Jeneratör Alımı</t>
  </si>
  <si>
    <t>Anaardıç Bakım Onarım</t>
  </si>
  <si>
    <t>Yerköprü Şelalesi Çevre Düzenleme</t>
  </si>
  <si>
    <t>Bakım</t>
  </si>
  <si>
    <t>Karaekşi Çevre Düzenleme</t>
  </si>
  <si>
    <t>Yerköprü Şelalesi Plan Proje Yapımı</t>
  </si>
  <si>
    <t>Karaekşi Elektrik Hattı Bakım Onarım</t>
  </si>
  <si>
    <t>Şehitlik Su Sondaj Kuyusu Açılması</t>
  </si>
  <si>
    <t>Yapım İŞi</t>
  </si>
  <si>
    <t xml:space="preserve">Piknik Masası Yapımı, Plan Proje, Kamelya Yapımı </t>
  </si>
  <si>
    <t>Mezitli, Anamur</t>
  </si>
  <si>
    <t>Kuyuluk, Pullu Mahalleleri</t>
  </si>
  <si>
    <t xml:space="preserve">Bekçi Evi Yapımı İşi, Klima Alımı, Güvenlik Kamera Sistemi Alımı,LCD TV Alımı, Çamaşır Makinesi Alımı </t>
  </si>
  <si>
    <t>Bakım Onarım, Bilgisayar Alımı, Klima Alımı</t>
  </si>
  <si>
    <t xml:space="preserve">AYH ve Su Ürünleri Projesi (AV) </t>
  </si>
  <si>
    <t>Tarsus, Mezitli</t>
  </si>
  <si>
    <t>AYH ve Su Ürünleri Projesi (YBH)</t>
  </si>
  <si>
    <t xml:space="preserve">Erdemli Çamlığı Kameriye Yapımı, Piknik Masası Alımı, Oyun Grubu </t>
  </si>
  <si>
    <t>Tabela Yapımı İşi, GPS Alımı İşi, Su Altı Kamera Sistemi Alımı</t>
  </si>
  <si>
    <t>Karaekşi Bakım Onarım İşi, Karaekşi TP.Çevre Düzenleme İşi, Yerköprü Çevre Düzenleme İşi</t>
  </si>
  <si>
    <t xml:space="preserve">Piknik Masası, Çocuk Oyun Alanı, Piknik Ünitesi, İkaz Levhası Yapımı </t>
  </si>
  <si>
    <t xml:space="preserve">Cehennem Deresi Yaban Hayatı Geliştirme Sahası Malzeme Alımı </t>
  </si>
  <si>
    <t>GPS Alımı</t>
  </si>
  <si>
    <t>Piknik Ocağı Yapımı</t>
  </si>
  <si>
    <t xml:space="preserve"> Yapımı İşi</t>
  </si>
  <si>
    <t xml:space="preserve"> Hizmet Alım İşi</t>
  </si>
  <si>
    <t>Eğitim Merkezi</t>
  </si>
  <si>
    <t>Av Köşkü Yapım İşi</t>
  </si>
  <si>
    <t>Çevre Düzenleme İşi</t>
  </si>
  <si>
    <t>Sarıkayalar TP.Çevre Düzenleme İşi</t>
  </si>
  <si>
    <t>Hizmet Alımı İşi</t>
  </si>
  <si>
    <t>Sıvı Parametreleri Ölçüm Cihazı ve Çim Biçme Makinesi Alımı</t>
  </si>
  <si>
    <t xml:space="preserve">Dikilitaş Tabiat Parkı İnşaat Onarımı </t>
  </si>
  <si>
    <t xml:space="preserve">Erdemli Çamlığı Tabiat Parkı İnşaat Onarımı </t>
  </si>
  <si>
    <t xml:space="preserve">GPS-GSM-VHF Güneş Enerjili Memeli İzleme Cihazı Alımı İşi </t>
  </si>
  <si>
    <t xml:space="preserve">Aydıncık İlçesi Karaseki Köyü Amerkan Siyah/Beyaz Hindi Yetiştiriciliği Projesi </t>
  </si>
  <si>
    <t>Mera Islahı ve Amenajman Pro.</t>
  </si>
  <si>
    <t>Gülnar Kavakoluğu Köyü Saray Mahallesi 7 Adet, Kayrak Köyü Köyiçi Mevkii 1 Adet, Köyiçi Mevkii Cecelan Mahallesi 21 Adet, Tepe Köyü Derince Mevkii 6 Adet, Ulupınar Köyü Kokarkuyu Mevkii 1 Adet, Beydilli Köyü Veli Koca Mevkii 1 Adet, Delikkaya Köyü Kayabaşı Mevkii 26 Adet Afet Konutu Ile Altyapı İnşaatı İşi</t>
  </si>
  <si>
    <t>240 m. İskele, 126 m. Rıhtım, 72 m. Çekek Yeri ve Geri Saha Dolgusu</t>
  </si>
  <si>
    <t>Trafo Merkezi Tevisat (380 kV, 2 Fider (Mersin DGKÇS, Akkuyu NGS) + 154 kV, 2 Fider (Kadıncık HES, Çamlıyayla Havza)</t>
  </si>
  <si>
    <t>Mersin Tarsus Ulu Cami CCTV ve Ses Sistemi Yapım İşi</t>
  </si>
  <si>
    <t>Yangın Tesisat Yapım İşi</t>
  </si>
  <si>
    <t>Uygulama Projeleri Hizmet Alımı</t>
  </si>
  <si>
    <t>Doğalgaz Dönüşüm İşi</t>
  </si>
  <si>
    <t>Proje Hazırlama İşi</t>
  </si>
  <si>
    <t>Hizmet Alım İşi</t>
  </si>
  <si>
    <t>Yürüme Yolu Yapımı</t>
  </si>
  <si>
    <t>Mut İlçesi Prefabrik Antrenman Salonu Yapım İşi</t>
  </si>
  <si>
    <t>Silifke Kalesi Arkeolojik Kazı Yapılması İşi</t>
  </si>
  <si>
    <t xml:space="preserve">Hizmet Binası   </t>
  </si>
  <si>
    <t>Mezitli 1 Nolu Göçmen Sağlığı Merkezi (8 Hekimli)</t>
  </si>
  <si>
    <t>Cemile Hamdi Ongun MTAL'ye Atölye</t>
  </si>
  <si>
    <t>Birkapılı HES-Gezende Brşn.-Mut EİH (TTFO)</t>
  </si>
  <si>
    <t>Elektrik İletim Hattı</t>
  </si>
  <si>
    <t>Erdemli, Silifke</t>
  </si>
  <si>
    <t>Proje Uzunluğu 54,7 km olup 19,3 km BY- BSK ve 35,4 km BY-SK&gt;BSK ‘dır.</t>
  </si>
  <si>
    <t>Adamkayalar Rölyeflere Ulaşım Güzergahı ve Karşılama Merkezi Projelerinin Hazırlanması İşi</t>
  </si>
  <si>
    <t>Anamur Mamure Kalesi Cami Restorasyon Yapım İşi</t>
  </si>
  <si>
    <t>Göçmen Sağlığı Merkezi</t>
  </si>
  <si>
    <t>Melek Tahir Cami Proje Temini İşi</t>
  </si>
  <si>
    <t>Nureddin Sofi Türbesi Proje İşi</t>
  </si>
  <si>
    <t>Akdeniz     Mezitli      Toroslar Yenişehir  Tarsus     Erdemli        Silifke                   Mut                       Gülnar           Bozyazı                  Anamur</t>
  </si>
  <si>
    <t>Taşkın Koruma</t>
  </si>
  <si>
    <t>Silifke 20 Ünitlik ADSM ve Sağlık Kompleksi (İSM,TSM,SYM,112 ASHİ)</t>
  </si>
  <si>
    <t>Anamur Alaköprü İskan Yerleşkesi 2. Etap Tarımsal Araziler Oluşturulması İşi</t>
  </si>
  <si>
    <t>Aydıncık Futbol Sahası Bakım Onarım</t>
  </si>
  <si>
    <t>Cimnastik Salonu Çatı Yapım İşi</t>
  </si>
  <si>
    <t>Çilek Toplum Merkezi Müd. Hiz. Binası ve Tefrişi</t>
  </si>
  <si>
    <t xml:space="preserve">  Akdeniz</t>
  </si>
  <si>
    <t>3 Kat 23 Oda Tefrişatı</t>
  </si>
  <si>
    <t>Nihat Sözmen Rehabilitasyon ve Aile Danışma Müdürlüğü</t>
  </si>
  <si>
    <t>Tarsus Huzurevi Malzeme Alımı ve Tefrişat</t>
  </si>
  <si>
    <t xml:space="preserve">Demirbaş ve Mefruşat Alımı </t>
  </si>
  <si>
    <t>Erdemli, Gülnar, Silifke, Tarsus, Toroslar, Mezitli</t>
  </si>
  <si>
    <t>Toroslar, Mezitli</t>
  </si>
  <si>
    <t>24 Derslikli Lise ve Pansiyon</t>
  </si>
  <si>
    <t>Akdeniz Ahmet Mete Işıkara İÖO</t>
  </si>
  <si>
    <t>Akdeniz Ahmet Şimşek İlköğretim Okulu</t>
  </si>
  <si>
    <t>Akdeniz Ersoy İÖO</t>
  </si>
  <si>
    <t>Yeşilçimen İÖO</t>
  </si>
  <si>
    <t>Ziraat Odası İÖO</t>
  </si>
  <si>
    <t>Mut 75.Diştaş İlköğretim Okulu</t>
  </si>
  <si>
    <t>Merkez Üstay İÖO</t>
  </si>
  <si>
    <t>Gülek Atatürk İÖO Yemekhane Yapımı</t>
  </si>
  <si>
    <t>Zeki Sabah İlkokuluna Ek Bina</t>
  </si>
  <si>
    <t>Kızılay Anaokulu</t>
  </si>
  <si>
    <t>4 Minareli Kubbeli ve 2.500 Cemaat Kapasiteli, Bünyesinde Gençlik Merkezi, Kütüphame, 4-6 Yaş ve Yetişkin Kur'an Kursu, Erkek ve Kadın Taziye Yeri</t>
  </si>
  <si>
    <t>Toroslar Akbelen Sağlıklı Yaşam Merkezi (SYM/B Tipi), 9 Hekimli Aile Sağlığı Merkezi (6 AHB) Hizmet Binası Yapım İşi</t>
  </si>
  <si>
    <t>SYM+ASM+112 ASHİ Binası</t>
  </si>
  <si>
    <t>Biyoçeşitlilik İzlenmesinde Kapasite Artırımı</t>
  </si>
  <si>
    <t xml:space="preserve">Elektroşok Cihazı Dürbün,Fare kapanı alımı </t>
  </si>
  <si>
    <t xml:space="preserve">Aydıncık İncekum TP ve Anamur Pullu TP Bakım Onarım ve İnşaat İşi  </t>
  </si>
  <si>
    <t xml:space="preserve">Mut Yerköprü Şelalesi Tabiat Anıtı'na koruyucu tel yapılması ve kayan taşı döşenmesi yapımı </t>
  </si>
  <si>
    <t>Proje Çizimi</t>
  </si>
  <si>
    <t>Mut TM</t>
  </si>
  <si>
    <t>Mersin 1 Grup Sayısal Kadastro Yapım İşi</t>
  </si>
  <si>
    <t>Mersin 2 Grup Sayısal Kadastro Yapım İşi</t>
  </si>
  <si>
    <t>Mersin 3 Grup Sayısal Kadastro Yapım İşi</t>
  </si>
  <si>
    <t>Mersin İli 2b-1.Grup Sayısal Kadastral Harita Yapım İşi  </t>
  </si>
  <si>
    <t>Mersin İli 2b-2.Grup Sayısal Kadastral Harita Yapım İşi  </t>
  </si>
  <si>
    <t>Mersin İli 2b-3.Grup Sayısal Kadastral Harita Yapım İşi  </t>
  </si>
  <si>
    <t>Mersin İli 2b-4.Grup Sayısal Kadastral Harita Yapım İşi  </t>
  </si>
  <si>
    <t>2-B</t>
  </si>
  <si>
    <t>Mersin İli 1.Grup Tespit Dışı Yerler Sayısal Kadastral Harita Yapım İşi  </t>
  </si>
  <si>
    <t>Mersin İli 2.Grup Tespit Dışı Yerler Sayısal Kadastral Harita Yapım İşi  </t>
  </si>
  <si>
    <t>Mersin İli 3.Grup Tespit Dışı Yerler Sayısal Kadastral Harita Yapım İşi  </t>
  </si>
  <si>
    <t>Or-Ka_Mrs_1 Grup Sayısal Kadastro Yapım İşi</t>
  </si>
  <si>
    <t>Say/Mrs-Mut 12-1 Kadastro Haritalarının Sayısallaştırma İşi</t>
  </si>
  <si>
    <t>Say/Mrs-Trs 12-2 Kadastro Haritalarının Sayısallaştırma İşi</t>
  </si>
  <si>
    <t>Say/Mrs-Mut Iıı  12-23 Kadastro Haritalarının Sayısallaştırma İşi</t>
  </si>
  <si>
    <t>Say/Mrs-Trs Iı 12-6  Kadastro Haritalarının Sayısallaştırma İşi</t>
  </si>
  <si>
    <t>TKMP</t>
  </si>
  <si>
    <t>Toroslar, Yenişehir, Akdeniz,  Mezitli</t>
  </si>
  <si>
    <t>Tarsus Tarihi Ticaret Merkezi I. Etap Sağlıklaştırma ve Çevre Düzenleme  İşi</t>
  </si>
  <si>
    <t>Akdeniz Kiremithane Mahallesi Hadra Hamamı Çevresi I. Etap Cephe İyileştirme Çevre Düz. İşi</t>
  </si>
  <si>
    <t>Aydıncık Kelenderis Kent Parkı Çevre Düzenleme İşi</t>
  </si>
  <si>
    <t>Silifke Belediyesi Kültür Merkezi Binasının Restorasyon Yapım İşi</t>
  </si>
  <si>
    <t>Aydıncık Merkez Baloğlu Konağı Restorasyonu</t>
  </si>
  <si>
    <t>Cennet Cehennem Örenyeri Otopark Düzenleme İşi</t>
  </si>
  <si>
    <t>Namrun Kalesi II. Etap Çevre Düzenleme İşi</t>
  </si>
  <si>
    <t>Mersin Güzel Sanatlar Galerisi Yenileme İşi</t>
  </si>
  <si>
    <t>Silifke Kültür Merkezi İkmal İnşaatı İşi</t>
  </si>
  <si>
    <t xml:space="preserve">Tarsus Uluslararası (Ashabı Kehf) İmam Hatip Lisesi </t>
  </si>
  <si>
    <t>Mezitli İlçesi Hükümet Konağı İnşaatı, Altyapı ve Çevre Düzenlemesi</t>
  </si>
  <si>
    <t>Mezitli Mahallesi 262+2 K adet Konut İnşaaı İle Altyapı ve Çevre Düzenleme İşi</t>
  </si>
  <si>
    <t>6 Adet SA (B+Z+4), 6 Adet B+Z+5 Tipi Blok</t>
  </si>
  <si>
    <t>495 m², Zemin</t>
  </si>
  <si>
    <t>375 m², Tek Kat (5 adet bunglow)</t>
  </si>
  <si>
    <t>Özel Harekat ve Çevik Kuvvet Şube Müdürlüğü Hizmet Binası Yapım İşi</t>
  </si>
  <si>
    <t>Elektrojen Grupları Bakım Onarım ve Yedek Malzeme Alımı</t>
  </si>
  <si>
    <t>Portatif Havuz (Mezitli Spor Salonu)</t>
  </si>
  <si>
    <t>Portatif Havuz (Tarsus Spor Salonu)</t>
  </si>
  <si>
    <t>Portatif Havuz (500 Kişilik Spor Salonu)</t>
  </si>
  <si>
    <t>Portatif Havuz (Silifke Spor Salonu)</t>
  </si>
  <si>
    <t>Portatif Havuz (Yenimahalle Spor Sahası Bahçesi)</t>
  </si>
  <si>
    <t>Cimnastik Salonu Çevre Peyzaj Alt Yapı Çatı Yapım İşi</t>
  </si>
  <si>
    <t>Silifke Yeşilovacık
Betonarme J.Krk Binası</t>
  </si>
  <si>
    <t xml:space="preserve">Mersin-Adana Yolu Farklı Seviyeli Kavşak, Köprü ve BSK Kaplama Yapım İşi </t>
  </si>
  <si>
    <t>Aydıncık Tabiat Parkı Alan Düzenleme, Kır Lokantası, Büfe, Giriş Kontrol Ünitesi,WC,Mescit Yapımı</t>
  </si>
  <si>
    <t>19543 m² Parsel Üzerine İnşaa Edilmiş Tek Katlı Kargir Türbe ve Namazgah</t>
  </si>
  <si>
    <t>Silifke İlçesi, Cumhuriyet İlköğretim Okulu Restorasyon Yapım İşi</t>
  </si>
  <si>
    <t>Anemurıum Antik Kentinde Bulunan Eski Taş Evin Restorasyon Yapım İşi</t>
  </si>
  <si>
    <t xml:space="preserve">Aydıncık Kelenderis Antik Kenti Roma Hamamı Restorasyon ve Çevre Düzenleme İşi </t>
  </si>
  <si>
    <t>Silifke Kalesi Sultan Beyazıt Camii ve Sarnıç Restorasyonu</t>
  </si>
  <si>
    <t>Akdeniz, Çamlıyayla, Erdemli, Mezitli, Tarsus, Yenişehir</t>
  </si>
  <si>
    <t xml:space="preserve">Anamur, Aydıncık, Bozyazı, Gülnar, Mut Silifke </t>
  </si>
  <si>
    <t xml:space="preserve">Akdeniz, Mezitli,  Toroslar, Yenişehir </t>
  </si>
  <si>
    <t xml:space="preserve">Silifke, Mut, Gülnar, Bozyazı, Aydıncık, Anamur, Erdemli </t>
  </si>
  <si>
    <t xml:space="preserve">Bakım ve Onarım           </t>
  </si>
  <si>
    <t>Turunçgil Hasat ve Hasat Sonrası Araştırma Geliştirme ve Uygulama Merkezi</t>
  </si>
  <si>
    <t>Aile ve Sosyal Hizmetler İl Müdürlüğü Hizmet Binası Projelerinin Yapılması İşi</t>
  </si>
  <si>
    <t>Çevre ve Şehircilik İl Müdürlüğü Hizmet Binası Çatı Yapımı ve Genel Onarım İşi</t>
  </si>
  <si>
    <t>Çocuk Evleri Sitesi Projelerinin Yapılması İşi</t>
  </si>
  <si>
    <t>Emniyet Müdürlüğü ÇKGS Alım İşi</t>
  </si>
  <si>
    <t>ÇKGS Alım İşi</t>
  </si>
  <si>
    <t>Çopurlu Sentetik Çim Yüzeyli Futbol Sahası Bakım Onarım İşi</t>
  </si>
  <si>
    <t>Deneyap Teknoloji Atölyesi Yapım İşi</t>
  </si>
  <si>
    <t>Silifke 23 Nisan Gençlik Kampı Bakım Onarım ve Tadilat Yapılması İşi</t>
  </si>
  <si>
    <t>Silifke İzcilik ve Gençlik Kampları Bakım-Onarım Çevre Düzenleme ve Peyzaj İşleri Yapım İşi</t>
  </si>
  <si>
    <t>Mersin Üniversitesi Kampüs Alanı İçerisine Genç Ofis Yapım İşi</t>
  </si>
  <si>
    <t>Mut İlçesi Gençlik Merkezi Yapım İşi</t>
  </si>
  <si>
    <t>Mut İlçesi Kavaklı ve Sakız Mahallerine 2 Adet Halı Saha Yapılması</t>
  </si>
  <si>
    <t>Silifke Kapızlı 23 Nisan Kamp Tesisi Araç ve Yaya Yolları İle Yemekhane Çevresinin Düzenlenmesi Yapım İşi</t>
  </si>
  <si>
    <t>Silifke Kapızlı 23 Nisan Kamp Tesisi Bakım Onarım ve Çevre Düzenleme Peyzaj Yapım İşi</t>
  </si>
  <si>
    <t>Bakım Onarım İşi</t>
  </si>
  <si>
    <t>Anemurium Antik Kenti Hazine Kilisesi Arkeolojik Kazısı</t>
  </si>
  <si>
    <t>Turizm</t>
  </si>
  <si>
    <t>Silifke Uzuncaburç Örenyerinde Arkeolojik Kazı (Kutsal Alan) Yapılması İşi</t>
  </si>
  <si>
    <t>Fatma Hulusi Öztürk Anaokulu</t>
  </si>
  <si>
    <t>Kazım Karabekir Ortaokulu Ek Bina</t>
  </si>
  <si>
    <t>Mezitli Belediyesi Merkez Anaokulu</t>
  </si>
  <si>
    <t>Endüstriyel Plantasyon</t>
  </si>
  <si>
    <t>Toroslar Yalınayak Mah. Göçmen Sağlığı Merkezi (6 AHB)+112 ASHİ</t>
  </si>
  <si>
    <t>Yaşam Merkezi</t>
  </si>
  <si>
    <t>Ek Hizmet Binası</t>
  </si>
  <si>
    <t>Sağlık Kompleksi</t>
  </si>
  <si>
    <t>Sokak Hayvanlarının Rehabilitasyonu</t>
  </si>
  <si>
    <t>Tabiat Parkları</t>
  </si>
  <si>
    <t>Anamur, Aydıncık</t>
  </si>
  <si>
    <t>Bitki Sağlığı Uyg. Kont. Prj. - Bitki Sağlığı Hizmetlerinin Etkinleştirilmesi</t>
  </si>
  <si>
    <t>Bitki Sağlığı Uyg. Kont. Prj. - Bitkisel Üretim Karantina Hizmetleri</t>
  </si>
  <si>
    <t>İyi Tarım Uygulamalarının Yaygınlaştırılması ve Kontrolü Projesi</t>
  </si>
  <si>
    <t>Organik Tarımın Yaygınlaştırılması ve Kontrolü Projesi</t>
  </si>
  <si>
    <t>Sularda Tarımsal Faaliyetlerden Kaynaklanan Kirliliğin Kontrolü Projesi</t>
  </si>
  <si>
    <t>Tohumculuğu Geliştirme Projesi</t>
  </si>
  <si>
    <t>Merkezi Derslik</t>
  </si>
  <si>
    <t>Derslik</t>
  </si>
  <si>
    <t>Aydıncık Eski Jandarma Binasının Rölöve, Restitüsyon, Restorasyon, İnşaat-Statik, Makine, Elektrik ve Peyzaj Mimarlığı Projelerinin Hazırlanması İşi</t>
  </si>
  <si>
    <t>Tarsus Benli Polis Merkez Amirliği Yapım İşi</t>
  </si>
  <si>
    <t>Akdeniz İlçe Hükümet Konağı Hizmet Binası Avan Proje, Uygulama Projeleri, Teknik Şartname ve Keşif Raporlarının Hazırlanması ve Zemin Etüdü Hizmet Alımı</t>
  </si>
  <si>
    <t>Kadastro Yapım İşi</t>
  </si>
  <si>
    <t>Kadastral Harita Yapım İşi</t>
  </si>
  <si>
    <t>Güncelleme İşi</t>
  </si>
  <si>
    <t>Sayısallaştırma İşi</t>
  </si>
  <si>
    <t>Akdeniz     Mezitli      Toroslar Yenişehir  Tarsus     Erdemli        Silifke                   Mut                       Bozyazı                  Anamur</t>
  </si>
  <si>
    <t>Dere Islahı</t>
  </si>
  <si>
    <t>Lise+150 Öğrenci Kapasiteli Lise</t>
  </si>
  <si>
    <t>2002-2003 Yılları Arası Yapılan Muhtelif Derslikler</t>
  </si>
  <si>
    <t>Aydıncık Kamaş İlköğretim Okulu</t>
  </si>
  <si>
    <t>Bozyazı Tekeli İlköğretim Okulu</t>
  </si>
  <si>
    <t>Toroslar Necati Bey İlköğretim Okulu</t>
  </si>
  <si>
    <t>Yenişehir Namık Kemal İlköğretim Okulu</t>
  </si>
  <si>
    <t>Mut Mareşal Fevzi Çakmak Pans. ilköğretim Okulu</t>
  </si>
  <si>
    <t>Darıpınarı Yurt Yapımı</t>
  </si>
  <si>
    <t xml:space="preserve">180 Öğr. </t>
  </si>
  <si>
    <t>Gazipaşa İÖO İkmal</t>
  </si>
  <si>
    <t>Erdemli Hacı Halil Ali Arpaç İlköğretim Okulu</t>
  </si>
  <si>
    <t>Mezitli F.Kokulu İlköğretim Okulu</t>
  </si>
  <si>
    <t>Akdeniz A.Mete Işıkara İlkögretim Okulu</t>
  </si>
  <si>
    <t>Akdeniz Huzurkent Latife Hanım (H.Kent Atatürk) İlkögretim Okulu</t>
  </si>
  <si>
    <t>Anamur Gercebahşiş S.Tuna İlköğretim Okulu</t>
  </si>
  <si>
    <t>Bozyazı Kötekler İlköğretim Okulu</t>
  </si>
  <si>
    <t>Erdemli Hacı Halil Alil Arpaç İlköğretim Okulu (Yemekhane )</t>
  </si>
  <si>
    <t>Erdemli Hürriyet İlköğretim Okulu</t>
  </si>
  <si>
    <t>Mezitli Halk Eğitim Merkezi (Tep-2)</t>
  </si>
  <si>
    <t>Mut Cumhuriyet İlköğretim Okulu</t>
  </si>
  <si>
    <t>Mut Hamam Karatahta İlköğretim Okulu</t>
  </si>
  <si>
    <t>Silifke Taşucu (Turaç) Anaokulu</t>
  </si>
  <si>
    <t>Tarsus (Yeni Mahalle) Şehit Uzm. Çvş. Ahmet Güngör Anaokulu</t>
  </si>
  <si>
    <t>Tarsus Gaziler Mah.(Umut Sami Şensoy) Lisesi (Efikap)</t>
  </si>
  <si>
    <t>Tarsus İ.Kozacıoğlu İlköğretim Okulu</t>
  </si>
  <si>
    <t>Tarsus Lütfiye Benli İlköğretim Okulu</t>
  </si>
  <si>
    <t>Tarsus Musa Bengi İlköğretim Okulu</t>
  </si>
  <si>
    <t>Toroslar (Yeşilçimen Mh.) Kanuni İlköğretim Okulu</t>
  </si>
  <si>
    <t>Tarsus Gülek İlköğretim Okulu</t>
  </si>
  <si>
    <t>Toroslar Arpaçsakarlar(Yusuf Bayık) İlköğretim Okulu</t>
  </si>
  <si>
    <t>Toroslar Mersin Üstay İlköğretim Okulu</t>
  </si>
  <si>
    <t>Çamlıyayla Darıpınarı YİBO</t>
  </si>
  <si>
    <t>Davultepe Menteş İÖO İnş</t>
  </si>
  <si>
    <t>Silifke Taşucu TOKİ (Anadolu Lisesi)</t>
  </si>
  <si>
    <t>Silifke TOKİ (İlköğretim Okulu)</t>
  </si>
  <si>
    <t>Tarsus Kerim Çeliktaş Türkocağı İlköğretim Okulu</t>
  </si>
  <si>
    <t>Yanıkışla İOÖ Ek Bina</t>
  </si>
  <si>
    <t>Akdeniz (İMKB)Sağlık Meslek Lisesi + Pansiyon</t>
  </si>
  <si>
    <t>(Ahi Evran) Ticaret Meslek Lisesi (Bakanlık Protokolü)+Pansiyon-TOKİ</t>
  </si>
  <si>
    <t xml:space="preserve">İMKB Anadolu Öğretmen Lisesi </t>
  </si>
  <si>
    <t>Mut Mareşal Fevzi Çakmak YİBO Spor Salonu Yapımı</t>
  </si>
  <si>
    <t>Sömek İlköğretim Okulu</t>
  </si>
  <si>
    <t>Silifke YİBO Yurt Yapımı</t>
  </si>
  <si>
    <t>Şehit J.Ahmet Güngör Anaokulu İlave Anaokulu</t>
  </si>
  <si>
    <t>Şehit Yurdakul Alcan İlköğretim Okulu (Bakanlık Protokolü)-TOKİ</t>
  </si>
  <si>
    <t>Ortaöğretim (Şehit Fazıl Kalaycı ) Ögrenci Pansiyonu (Bakanlık Protokolü)</t>
  </si>
  <si>
    <t>Özbek İlköğretim Okulu</t>
  </si>
  <si>
    <t>Menteş (Müfide İlhan) İlköğretim Okulu</t>
  </si>
  <si>
    <t>Yahya Akel Fen Lisesi Pansiyonu (Bakanlık Protokollü)-TOKİ</t>
  </si>
  <si>
    <t>A.bahşiş Köyü Lisesi -TOKİ</t>
  </si>
  <si>
    <t>Erdemli (Arpaçbahşiş Turizm Otelcilik)Genel Lise(Bakanlık Protokolü)-TOKİ</t>
  </si>
  <si>
    <t>Erdemli Kocahasanlı(700.yıl Anadolu Lisesi)Bakanlık Protokollü -TOKİ</t>
  </si>
  <si>
    <t>Mezitli Davultepe (Mevlana) İlköğretim Okulu (Bakanlık Protokollü)-TOKİ</t>
  </si>
  <si>
    <t>Vakıf Orta Öğretim Öğrenci Yurdu</t>
  </si>
  <si>
    <t>Erdemli Taburelli İlköğretim Okulu</t>
  </si>
  <si>
    <t>Gülnar Cumhuriyet İlköğretim Okulu(YİBO)</t>
  </si>
  <si>
    <t>Mezitli (Keloğlan) Anaokulu</t>
  </si>
  <si>
    <t>Tarsus Özbek İlköğretim Okulu</t>
  </si>
  <si>
    <t>Toroslar MTSO İlköğretim Okulu</t>
  </si>
  <si>
    <t>Akdeniz (Karacailyas) Anaokulu</t>
  </si>
  <si>
    <t>Anamur Gercebahşiş (Yeni Mah) İlkokulu</t>
  </si>
  <si>
    <t>Kalınören Köyü Köyarası Mevkii Ticaret Meslek Lisesi (TOKİ)</t>
  </si>
  <si>
    <t>Erdemli Anadolu (Tarım Meslek)Lisesi (Bakanlık Protokolü)-TOKİ</t>
  </si>
  <si>
    <t>Silifke Şehit Ragıp Köse İlkokulu</t>
  </si>
  <si>
    <t>Toroslar (Ahmet Yesevi) Anadolu İmam Hatip Lisesi</t>
  </si>
  <si>
    <t>Mezitli Eğitilebilir Çocuklar İlkokulu</t>
  </si>
  <si>
    <t>Silifke Erkek Öğrenci Yurdu</t>
  </si>
  <si>
    <t>Abdulkadir Perşembe Vakfı İO</t>
  </si>
  <si>
    <t>Mezitli Anadolu Lisesi (Esenbağlar)</t>
  </si>
  <si>
    <t>Narlıkuyu İlkokulu (Hüseyinler)</t>
  </si>
  <si>
    <t>Narlıkuyu Ortaokulu (Kızılisalı)</t>
  </si>
  <si>
    <t>Silifke Anadolu Lisesi (İlker Eren Çevik)</t>
  </si>
  <si>
    <t>Silifke Taşucu Prof.Dr. Durmuş Tezcan MTAL Atölyesi</t>
  </si>
  <si>
    <t>Tarsus Spor Salonu (Sesim Sarpkaya Fen Lisesi)</t>
  </si>
  <si>
    <t>Ortaöğretim Pansiyonu (Proje İmam Hatip Lisesi)</t>
  </si>
  <si>
    <t>Yenişehir Anadolu Kız İmam Hatip Lisesi (Batıkent)</t>
  </si>
  <si>
    <t>Yenişehir Anadolu Lisesi (Barbaros İlkokulu)</t>
  </si>
  <si>
    <t>Yenişehir Valilik İlkokulu (Mehmet Akif İnan Ortaokulu)</t>
  </si>
  <si>
    <t>Mezitli Anadolu Lisesi (Kuyuluk Ortaokulu)</t>
  </si>
  <si>
    <t>Mezitli Yenimahalle İlkokulu (Şehit Yiğitcan ÇİĞA)</t>
  </si>
  <si>
    <t xml:space="preserve">150 Kişilik Öğrenci Pansiyonu </t>
  </si>
  <si>
    <t xml:space="preserve">24 Derslik +400 Öğr. Pans. </t>
  </si>
  <si>
    <t>Anamur Anadolu İmam Hatip Lisesi + Pansiyon</t>
  </si>
  <si>
    <t xml:space="preserve">Melisa Yetiştiriciliğinin Yaygınlaştırılması Projesi Devam Ediyor </t>
  </si>
  <si>
    <t>Mera Hizmetleri Projesi</t>
  </si>
  <si>
    <t>Bitkisel Üretimin Geliştirilmesi Projesi</t>
  </si>
  <si>
    <t> Proje İşi</t>
  </si>
  <si>
    <t>Araştırma</t>
  </si>
  <si>
    <t xml:space="preserve">Restorasyon </t>
  </si>
  <si>
    <t>Çevre düzenleme</t>
  </si>
  <si>
    <t>Rehabilitasyon</t>
  </si>
  <si>
    <t xml:space="preserve">7 Adet Halı Saha Yapım İşi </t>
  </si>
  <si>
    <t>Sulama kaynağı: Arslanköy Barajı, Sulama alanı: 1780 da</t>
  </si>
  <si>
    <t>İçme suyu kaynağı: Berdan Barajı, İsale hattı uzunluğu: 28,8 km, İçme suyu miktarı: 142,5 hm³</t>
  </si>
  <si>
    <t>Sulama kaynağı: Miskale Deresi,Sulama alanı: 3680 da</t>
  </si>
  <si>
    <t>Sulama kaynağı: Değnek Göleti,Sulama alanı: 3510 da</t>
  </si>
  <si>
    <t>Sulama kaynağı: Esenpınar Göleti,Sulama alanı: 200 da</t>
  </si>
  <si>
    <t>Sulama kaynağı: Akpınar Göleti,Sulama alanı: 500 da</t>
  </si>
  <si>
    <t>Sulama kaynağı: Takanlı Göleti,Sulama alanı: 183 da</t>
  </si>
  <si>
    <t>Sulama kaynağı: Evdilek Göleti,Sulama alanı: 141 da</t>
  </si>
  <si>
    <t>Sulama kaynağı: Korucak Göleti,Sulama alanı: 308 da</t>
  </si>
  <si>
    <t>Sulama kaynağı: Ardıçlı Göleti,Sulama alanı: 153 da</t>
  </si>
  <si>
    <t>Sulama kaynağı: Sarıkavak Göleti,Sulama alanı: 200 da</t>
  </si>
  <si>
    <t>Etkilenen Yerleşim Birimi: 37 adet, ATTGİH Tescil Edilen Alan: 378.310 da</t>
  </si>
  <si>
    <t>Sulama kaynağı: Yassıbağ Göleti,Sulama alanı: 1270 da</t>
  </si>
  <si>
    <t>Tarsus Şehir Stadyumu Bakım Onarım</t>
  </si>
  <si>
    <t xml:space="preserve">66x96 m Sentetik Çim </t>
  </si>
  <si>
    <t xml:space="preserve">66x96m Sentetik Çim </t>
  </si>
  <si>
    <t>Halı Saha</t>
  </si>
  <si>
    <t>Atölye Yapımı</t>
  </si>
  <si>
    <t>Çevre Düzenleme ve Peyzaj</t>
  </si>
  <si>
    <t>Gençlik Merkezi</t>
  </si>
  <si>
    <t>TKMP (Tapu ve Kadastro Modernizasyon Projesi)</t>
  </si>
  <si>
    <t>Mersin Valiliği Hizmet Binası Güvenlik Kulübesi ve Yeni Otopark Yapım İşi</t>
  </si>
  <si>
    <t>Bodrum+Zemin+3 Kat, 7.335,30 m²</t>
  </si>
  <si>
    <t>2021 Yılı Tarımsal Sulama Hatları Yapım İşi</t>
  </si>
  <si>
    <t>Gülnar, Mezitli, Silifke, Erdemli, Mut</t>
  </si>
  <si>
    <t>Tarsus İlçesi Niyazi Efendi Mescidi Restorasyonu Yapım İşi</t>
  </si>
  <si>
    <t>Tarsus İskiliç Camii Projelerinin Hazırlanması İşi</t>
  </si>
  <si>
    <t>Erdemli Balıkçı Barınağı Mendirek Uzatma ve Tevsii İnşaatı</t>
  </si>
  <si>
    <t>Bodrum+Zemin+1 Katlı Hizmet Binası</t>
  </si>
  <si>
    <t>Ana mendirek uzatılması (50 mt), tali mendirek uzatılması (34 mt), -5 mt rıhtım (258 mt.) yapılması, -2 mt. rıhtım (61 mt.) yapılması, 50 mt. çekek yeri ve kazıklı iskele: 2 adet (120mt x 7mt.) yapılması işi.</t>
  </si>
  <si>
    <t>KGYS Görüntüleme Noktası Kurulumu</t>
  </si>
  <si>
    <t xml:space="preserve">40 Noktada KGYS </t>
  </si>
  <si>
    <t>25 Adet KGYS Görüntüleme Noktası</t>
  </si>
  <si>
    <t xml:space="preserve">Cimnastik Salonu </t>
  </si>
  <si>
    <t>Saha ve Soyunma Odası</t>
  </si>
  <si>
    <t>Kamulaştırma, Etüt Proje, Trafik Güvenliği ve Bakım Onarımlar</t>
  </si>
  <si>
    <t>16 Ek Derslik</t>
  </si>
  <si>
    <t>8 Derslik</t>
  </si>
  <si>
    <t>16 Derslik</t>
  </si>
  <si>
    <t>24 Derslik</t>
  </si>
  <si>
    <t>Emniyet Müdürlüğü Çocuk Şube Hassas Şube Mezitli Emniyet Müdürlüğü ve Lojmanları Onarım İşi</t>
  </si>
  <si>
    <t>Tarsus Yeniçay Köyü Spor ve Çocuk Dinlenme Parkı Çevre Düzenlemesi İşi</t>
  </si>
  <si>
    <t>Mut Devlet Hastanesi Prefabrik Poliklinik Binası Yapım İşi</t>
  </si>
  <si>
    <t>Çaltılı Köyü Köy Konağı Yapımı ve Barabanlı Köyü Düğün Salonu İnşaatı Yapım İşi</t>
  </si>
  <si>
    <t>Anamur Hükümet Konağı Asansör</t>
  </si>
  <si>
    <t>Vali Konağı Onarım İşleri</t>
  </si>
  <si>
    <t>Erdemli Köselerli Köyü İstinat Duvarı Yapım İşi</t>
  </si>
  <si>
    <t>Tarsus Hacı Hamzalı ve Kerimler Köyleri Köy Meydanı Çatı ve Mezarlık Sundurması Yapım İşi</t>
  </si>
  <si>
    <t>Sayköyü Spor ve Çocuk Dinlenme Parkı Yapım İşi</t>
  </si>
  <si>
    <t>Gülnar Ilısı Köyü Köy Konağı Bakım Onarım İşi</t>
  </si>
  <si>
    <t>11 Acil Çağrı Merkesi Müdürlüğü Zırhlı Koruma Kabini Yapım İşi</t>
  </si>
  <si>
    <t>Mut Işıklar Köyü Futbol Sahası Tel Çit Yapım İşi</t>
  </si>
  <si>
    <t>30 Adet Köye Spor Sahası ve Aletlerinin Kur. İşi</t>
  </si>
  <si>
    <t>Tarsus Say Köyü Açık Halı Saha Yapım İşi</t>
  </si>
  <si>
    <t>Yenişehir, Mezitli</t>
  </si>
  <si>
    <t>Anamur, Erdemli, Silifke</t>
  </si>
  <si>
    <t>Asansör Yapımı</t>
  </si>
  <si>
    <t>Altyapı Çalışması</t>
  </si>
  <si>
    <t>Alım ve Montaj</t>
  </si>
  <si>
    <t>Çit Yapımı</t>
  </si>
  <si>
    <t>Spor Sahası</t>
  </si>
  <si>
    <t xml:space="preserve">Mersin Valiliği Hizmet Binaları Erişebilirlik Tadilatı </t>
  </si>
  <si>
    <t>Mersin Vali Konağı Çevre Düzenleme İşi</t>
  </si>
  <si>
    <t>Anamurıum Antik Kenti Halk Hamamı Projelerinin Hazırlanması Hizmet Alımı İşi</t>
  </si>
  <si>
    <t>Silifke Belediyesi Kültür Evi  Restorasyon Uygulama İşi</t>
  </si>
  <si>
    <t>Toroslar Buluklu Okulu Restorasyon Yapım İşi</t>
  </si>
  <si>
    <t>Tescilli Konak Restorasyonu (Mersinnin Tarihinde İz Bırakmış Şahsiyetler Merkezi)</t>
  </si>
  <si>
    <t>Yaşat ve Üret Projesi</t>
  </si>
  <si>
    <t>1 Proje</t>
  </si>
  <si>
    <t>7 Proje</t>
  </si>
  <si>
    <t>8 Proje</t>
  </si>
  <si>
    <t>11 Proje</t>
  </si>
  <si>
    <t>3 Proje</t>
  </si>
  <si>
    <t>2 Proje</t>
  </si>
  <si>
    <t>12 Proje</t>
  </si>
  <si>
    <t>10 Proje</t>
  </si>
  <si>
    <t>1 Poje</t>
  </si>
  <si>
    <t>4 Proje</t>
  </si>
  <si>
    <t>14 Proje</t>
  </si>
  <si>
    <t>5 Proje</t>
  </si>
  <si>
    <t>16 Proje</t>
  </si>
  <si>
    <t>6 Proje</t>
  </si>
  <si>
    <t>Anamur, Bozyazı, Erdemli, Mut, Tarsus, Silifke, Akdeniz, Mezitli, Yenişehir</t>
  </si>
  <si>
    <t>Anamur, Gülnar, Akdeniz, Mut, Silifke, Tarsus, Erdemli, Bozyazı</t>
  </si>
  <si>
    <t>9 Proje</t>
  </si>
  <si>
    <t>32 Proje</t>
  </si>
  <si>
    <t>65 Proje</t>
  </si>
  <si>
    <t>62 Proje</t>
  </si>
  <si>
    <t>23 Proje</t>
  </si>
  <si>
    <t>18 Proje</t>
  </si>
  <si>
    <t>75 Proje</t>
  </si>
  <si>
    <t>51 Proje</t>
  </si>
  <si>
    <t>Gülnar, Anamur, Toroslar, Erdemli, Tarsus, Anamur, Mezitli</t>
  </si>
  <si>
    <t>70 Proje</t>
  </si>
  <si>
    <t>49 Proje</t>
  </si>
  <si>
    <t>21 Proje</t>
  </si>
  <si>
    <t>Tarsus, Erdemli, Toroslar, Çamlıyayla, Mezitli, Silifke, Tarsus, Toroslar, Akdeniz, Mezitli, Silifke</t>
  </si>
  <si>
    <t>29 Proje</t>
  </si>
  <si>
    <t>13 Proje</t>
  </si>
  <si>
    <t>34 Proje</t>
  </si>
  <si>
    <t>Anamur, Mut, Bozyazı, Erdemli, Gülnar, Toroslar, Mut, Silifke, Tarsus</t>
  </si>
  <si>
    <t>Erdemli, Bozyazı, Tarsus, Gülnar, Toroslar</t>
  </si>
  <si>
    <t>17 Proje</t>
  </si>
  <si>
    <t>53 Proje</t>
  </si>
  <si>
    <t>31 Proje</t>
  </si>
  <si>
    <t>Mut, Erdemli, Anamur, Bozyazı, Gülnar, Toroslar, Mut, Silifke, Tarsus</t>
  </si>
  <si>
    <t>Tarsus, Mut, Anamur, Çamlıyayla</t>
  </si>
  <si>
    <t>Bölge ve İşletme Müdürlükleri Bina Yenileme Projesi</t>
  </si>
  <si>
    <t>Orman Amenajman</t>
  </si>
  <si>
    <t>15 Proje</t>
  </si>
  <si>
    <t>38 Proje</t>
  </si>
  <si>
    <t>35 Proje</t>
  </si>
  <si>
    <t>Orman Bölge Müdürlüğü Hizmet Binası M2</t>
  </si>
  <si>
    <t>MERSİN ÜNİVERSİTESİ REKTÖRLÜĞÜ YATIRIMLARI</t>
  </si>
  <si>
    <t>Muhtelif İşler -Karaekşi Tp.</t>
  </si>
  <si>
    <t>Tabiat Parkları Projesi Sarıkayalar</t>
  </si>
  <si>
    <t>Tel İhata Yapımı</t>
  </si>
  <si>
    <t>Otopark Bağlantı Yolu Taş Döşeme ve Aydınlatma Yapımı</t>
  </si>
  <si>
    <t>Tarsus Özbek Eski İlköğretim Okulu Projelerinin Hazırlanması İşi</t>
  </si>
  <si>
    <t>Portatif Havuz Zemininin ve Kurulumunun Yapılması</t>
  </si>
  <si>
    <t>Tarsus, Mezitli, Silifke, Toroslar, Akdeniz</t>
  </si>
  <si>
    <t>Tarsus Anadolu İlkokulu (Günyurdu)</t>
  </si>
  <si>
    <t>1.Grup Kadastro Güncelleme İşi</t>
  </si>
  <si>
    <t>2. Grup Kadastro Güncelleme İşi</t>
  </si>
  <si>
    <t>Toroslar, Yenişehir, Mezitli, Çamlıyayla, Erdemli</t>
  </si>
  <si>
    <t>600 Yatak Kapasitesi</t>
  </si>
  <si>
    <t>Millet Bahçesi</t>
  </si>
  <si>
    <t>Akdeniz, Yenişehir</t>
  </si>
  <si>
    <t>MÜLGA İL ÖZEL İDARE YATIRIMLARI</t>
  </si>
  <si>
    <t>Akdeniz İlçesi Muhtelif Köy yollarının Asfalt, Stabilize, Menfez ve Köy İçi Yollarının Beton Parke Yapılması işi</t>
  </si>
  <si>
    <t>Akdeniz İlçesi Muhtelif Köylerin İçme Suyu Tesisi Yapım İşi</t>
  </si>
  <si>
    <t>Anamur İlçesi Muhtelif Köy yollarının Asfalt, Stabilize, Menfez ve Köy İçi Yollarının Beton Parke Yapılması işi</t>
  </si>
  <si>
    <t>Anamur İlçesi Muhtelif Köylerin İçme Suyu Tesisi Yapım İşi</t>
  </si>
  <si>
    <t>Aydıncık İlçesi Muhtelif Köy yollarının Asfalt, Stabilize, Menfez ve Köy İçi Yollarının Beton Parke Yapılması işi</t>
  </si>
  <si>
    <t>Aydıncık İlçesi Muhtelif Köylerin İçme Suyu Tesisi Yapım İşi</t>
  </si>
  <si>
    <t>Bozyazı İlçesi Muhtelif Köy yollarının Asfalt, Stabilize, Menfez ve Köy İçi Yollarının Beton Parke Yapılması işi</t>
  </si>
  <si>
    <t>Bozyazı İlçesi Muhtelif Köylerin İçme Suyu Tesisi Yapım İşi</t>
  </si>
  <si>
    <t>Çamlıyayla İlçesi Muhtelif Köy yollarının Asfalt, Stabilize, Menfez ve Köy İçi Yollarının Beton Parke Yapılması işi</t>
  </si>
  <si>
    <t>Çamlıyayla İlçesi Muhtelif Köylerin İçme Suyu Tesisi Yapım İşi</t>
  </si>
  <si>
    <t>Erdemli İlçesi Muhtelif Köy yollarının Asfalt, Stabilize, Menfez ve Köy İçi Yollarının Beton Parke Yapılması işi</t>
  </si>
  <si>
    <t>Erdemli İlçesi Muhtelif Köylerin İçme Suyu Tesisi Yapım İşi</t>
  </si>
  <si>
    <t>Gülnar İlçesi Muhtelif Köy yollarının Asfalt, Stabilize, Menfez ve Köy İçi Yollarının Beton Parke Yapılması işi</t>
  </si>
  <si>
    <t>Gülnar İlçesi Muhtelif Köylerin İçme Suyu Tesisi Yapım İşi</t>
  </si>
  <si>
    <t>Mezitli İlçesi Muhtelif Köy yollarının Asfalt, Stabilize, Menfez ve Köy İçi Yollarının Beton Parke Yapılması işi</t>
  </si>
  <si>
    <t>Mezitli İlçesi Muhtelif Köylerin İçme Suyu Tesisi Yapım İşi</t>
  </si>
  <si>
    <t>Mut İlçesi Muhtelif Köy yollarının Asfalt, Stabilize, Menfez ve Köy İçi Yollarının Beton Parke Yapılması işi</t>
  </si>
  <si>
    <t>Mut İlçesi Muhtelif Köylerin İçme Suyu Tesisi Yapım İşi</t>
  </si>
  <si>
    <t>Silifke İlçesi Muhtelif Köy yollarının Asfalt, Stabilize, Menfez ve Köy İçi Yollarının Beton Parke Yapılması işi</t>
  </si>
  <si>
    <t>Silifke İlçesi Muhtelif Köylerin İçme Suyu Tesisi Yapım İşi</t>
  </si>
  <si>
    <t>Tarsus İlçesi Muhtelif Köy yollarının Asfalt, Stabilize, Menfez ve Köy İçi Yollarının Beton Parke Yapılması işi</t>
  </si>
  <si>
    <t>Tarsus İlçesi Muhtelif Köylerin İçme Suyu Tesisi Yapım İşi</t>
  </si>
  <si>
    <t>Toroslar İlçesi Muhtelif Köy yollarının Asfalt, Stabilize, Menfez ve Köy İçi Yollarının Beton Parke Yapılması işi</t>
  </si>
  <si>
    <t>Toroslar İlçesi Muhtelif Köylerin İçme Suyu Tesisi Yapım İşi</t>
  </si>
  <si>
    <t>Yenişehir İlçesi Muhtelif Köy yollarının Asfalt, Stabilize, Menfez ve Köy İçi Yollarının Beton Parke Yapılması işi</t>
  </si>
  <si>
    <t>Yenişehir İlçesi Muhtelif Köylerin İçme Suyu Tesisi Yapım İşi</t>
  </si>
  <si>
    <t>Silfike</t>
  </si>
  <si>
    <t>İl Özel İdare Hizmet Binası</t>
  </si>
  <si>
    <t>112 Acil Çağrı Merkezi</t>
  </si>
  <si>
    <t>Mobese+Ek Sistem+ Plaka Tanıma Sistemi</t>
  </si>
  <si>
    <t>Mut Sağlık Ocağı</t>
  </si>
  <si>
    <t>Akdeniz, Mezitli, Toroslar, Yenişehir</t>
  </si>
  <si>
    <t xml:space="preserve">Akdeniz İlçesi Muhtelif Köy yollarının Asfalt, Stabilize, Menfez ve Köy İçi Yollarının Beton Parke Yapılması işi </t>
  </si>
  <si>
    <t xml:space="preserve">Anamur İlçesi Muhtelif Köy yollarının Asfalt, Stabilize, Menfez ve Köy İçi Yollarının Beton Parke Yapılması işi </t>
  </si>
  <si>
    <t xml:space="preserve">Anamur İlçesi Muhtelif Köylerin İçme Suyu Tesisi Yapım İşi                                             </t>
  </si>
  <si>
    <t xml:space="preserve">Aydıncık İlçesi Muhtelif Köy yollarının Asfalt, Stabilize, Menfez ve Köy İçi Yollarının Beton Parke Yapılması işi </t>
  </si>
  <si>
    <t xml:space="preserve">Aydıncık İlçesi Muhtelif Köylerin İçme Suyu Tesisi Yapım İşi                                         </t>
  </si>
  <si>
    <t xml:space="preserve">Bozyazı İlçesi Muhtelif Köy yollarının Asfalt, Stabilize, Menfez ve Köy İçi Yollarının Beton Parke Yapılması işi </t>
  </si>
  <si>
    <t xml:space="preserve">Bozyazı İlçesi Muhtelif Köylerin İçme Suyu Tesisi Yapım İşi                                              </t>
  </si>
  <si>
    <t xml:space="preserve">Çamlıyayla İlçesi Muhtelif Köy yollarının Asfalt, Stabilize, Menfez ve Köy İçi Yollarının Beton Parke Yapılması işi </t>
  </si>
  <si>
    <t xml:space="preserve">Çamlıyayla İlçesi Muhtelif Köylerin İçme Suyu Tesisi Yapım İşi                                           </t>
  </si>
  <si>
    <t xml:space="preserve">Erdemli İlçesi Muhtelif Köylerin İçme Suyu Tesisi Yapım İşi                                             </t>
  </si>
  <si>
    <t xml:space="preserve">Gülnar İlçesi Muhtelif Köy yollarının Asfalt, Stabilize, Menfez ve Köy İçi Yollarının Beton Parke Yapılması işi </t>
  </si>
  <si>
    <t xml:space="preserve">Gülnar İlçesi Muhtelif Köylerin İçme Suyu Tesisi Yapım İşi                                             </t>
  </si>
  <si>
    <t xml:space="preserve">Mezitli İlçesi Muhtelif Köy yollarının Asfalt, Stabilize, Menfez ve Köy İçi Yollarının Beton Parke Yapılması işi </t>
  </si>
  <si>
    <t xml:space="preserve">Mezitli İlçesi Muhtelif Köylerin İçme Suyu Tesisi Yapım İşi                                             </t>
  </si>
  <si>
    <t xml:space="preserve">Mut İlçesi Muhtelif Köy yollarının Asfalt, Stabilize, Menfez ve Köy İçi Yollarının Beton Parke Yapılması işi </t>
  </si>
  <si>
    <t xml:space="preserve">Mut İlçesi Muhtelif Köylerin İçme Suyu Tesisi Yapım İşi        </t>
  </si>
  <si>
    <t xml:space="preserve">Silifke İlçesi Muhtelif Köy yollarının Asfalt, Stabilize, Menfez ve Köy İçi Yollarının Beton Parke Yapılması işi </t>
  </si>
  <si>
    <t xml:space="preserve">Silifke İlçesi Muhtelif Köylerin İçme Suyu Tesisi Yapım İşi       </t>
  </si>
  <si>
    <t xml:space="preserve">Tarsus İlçesi Muhtelif Köy yollarının Asfalt, Stabilize, Menfez ve Köy İçi Yollarının Beton Parke Yapılması işi </t>
  </si>
  <si>
    <t xml:space="preserve">Tarsus İlçesi Muhtelif Köylerin İçme Suyu Tesisi Yapım İşi      </t>
  </si>
  <si>
    <t xml:space="preserve">Toroslar İlçesi Muhtelif Köy yollarının Asfalt, Stabilize, Menfez ve Köy İçi Yollarının Beton Parke Yapılması işi </t>
  </si>
  <si>
    <t xml:space="preserve">Toroslar İlçesi Muhtelif Köylerin İçme Suyu Tesisi Yapım İşi        </t>
  </si>
  <si>
    <t xml:space="preserve">Yenişehir İlçesi Muhtelif Köy yollarının Asfalt, Stabilize, Menfez ve Köy İçi Yollarının Beton Parke Yapılması işi </t>
  </si>
  <si>
    <t>İl Özel İdare</t>
  </si>
  <si>
    <t>KÖYDES</t>
  </si>
  <si>
    <t>Huzurkent Mh.Fatih Cami</t>
  </si>
  <si>
    <t>Tırmıl Sanayi Sitesi Cami</t>
  </si>
  <si>
    <t>Hal(Eski) Cami</t>
  </si>
  <si>
    <t>Hz.Süleyman Cami</t>
  </si>
  <si>
    <t>Homurlu Mh.C.</t>
  </si>
  <si>
    <t>Organize Sanayi Bölgesi Cami</t>
  </si>
  <si>
    <t>Anadolu Mh.Hz.Hamza Cami</t>
  </si>
  <si>
    <t>Gündoğdu Mah. Fatma Karakurt K.K</t>
  </si>
  <si>
    <t>Sarıibrahimli Mh. Hz. Osman Cami</t>
  </si>
  <si>
    <t>Sarıibrahimli Mh. Hz. Ömer Cami</t>
  </si>
  <si>
    <t>Kürkçü Mh.Mrk. Cami</t>
  </si>
  <si>
    <t>Akdeniz İlçe Müftülüğü Hizmet Binası</t>
  </si>
  <si>
    <t>Ahmet Yesevi K.Kursu</t>
  </si>
  <si>
    <t xml:space="preserve"> Müftülük Hizmet Binası ve Gençlik Merkezi</t>
  </si>
  <si>
    <t>Eskiyörük Mh. Karatepe Cami</t>
  </si>
  <si>
    <t>Hürriyet Mh Karasaçlı Cami</t>
  </si>
  <si>
    <t>Eskiyörük Mh. Hacı Emin Canbolat Cami</t>
  </si>
  <si>
    <t>Pembecik Mh. Nallıtaş Cami</t>
  </si>
  <si>
    <t>Pembecik Mh. Karagöl Cami</t>
  </si>
  <si>
    <t>Pembecik Mh. Kaşyayla Cami</t>
  </si>
  <si>
    <t>Pembecik Mh. Dere Cami</t>
  </si>
  <si>
    <t>Merkez Cami</t>
  </si>
  <si>
    <t>Gözsüzce Mh. Bilali Habeşi Camii</t>
  </si>
  <si>
    <t>Denizciler Kız Kur’an Kursu</t>
  </si>
  <si>
    <t xml:space="preserve">Tekeli Kur’an Kursu </t>
  </si>
  <si>
    <t>Nişancılar Cami</t>
  </si>
  <si>
    <t>Köseçobanlı Veysel Karani Cami</t>
  </si>
  <si>
    <t>Hacı Bekir Pınar Cami</t>
  </si>
  <si>
    <t>Ulupınar Yunus Emre Cami</t>
  </si>
  <si>
    <t>Bereket Koca Pelit Cami</t>
  </si>
  <si>
    <t>Köseçobanlı Havva Hatun Cami</t>
  </si>
  <si>
    <t>Kuyuluk 33 Evler Camii</t>
  </si>
  <si>
    <t>Aliyyul Murtaza Camii</t>
  </si>
  <si>
    <t>Saray Camii</t>
  </si>
  <si>
    <t>Fındıkpınarı Mh. Akarca Camii</t>
  </si>
  <si>
    <t>Hz. Ömer Camii</t>
  </si>
  <si>
    <t>Mescid-İ Aksa Camii</t>
  </si>
  <si>
    <t>Hacı Suphiye Şimşek Uygulama Mescidi</t>
  </si>
  <si>
    <t>Ayşe Arif Aklan Mescidi</t>
  </si>
  <si>
    <t>Merkez 4-6 Yaş Kur’an Kursu</t>
  </si>
  <si>
    <t>Ahmet Hocaoğlu 4-6 Yaş Kiur’an Kursu</t>
  </si>
  <si>
    <t>Mehmet-Nezihe Akyurt 4-6 Yaş Kur’an Kursu</t>
  </si>
  <si>
    <t xml:space="preserve">Bilal-İ Habeşi Gündüzlü ve 4-6 Yaş Kur’an Kursu </t>
  </si>
  <si>
    <t>M.Şahin Camii Gençlik Merkezi</t>
  </si>
  <si>
    <t>Fatih Camii Gençlik Merkezi</t>
  </si>
  <si>
    <t>Karacaoğlan Mahalle Cami</t>
  </si>
  <si>
    <t>Hamam Mahallesi Yolboyu Cami</t>
  </si>
  <si>
    <t>Yazalanı Şehitler Cami</t>
  </si>
  <si>
    <t>Çatalharman Mahalle Cami</t>
  </si>
  <si>
    <t>Sakız Mahallesi Karadöne Cami</t>
  </si>
  <si>
    <t xml:space="preserve">Taşucu Mh. Mevlana Camii </t>
  </si>
  <si>
    <t>Kızılgeçit Mh. Hz. Ebubekir Camii</t>
  </si>
  <si>
    <t>Yenibahçe Mh. Hz. Ali Camii</t>
  </si>
  <si>
    <t>Atayurt Mh. 15 Temmuz Şehitleri Camii</t>
  </si>
  <si>
    <t>Çukurbağ Mh.Aspava Cami</t>
  </si>
  <si>
    <t>Traktörcüler Sitesi Cami</t>
  </si>
  <si>
    <t>Halil Alp Kürklü Cami</t>
  </si>
  <si>
    <t>Sandal Mh.Ayvalı Cami</t>
  </si>
  <si>
    <t>Müftülük Sitesi Mescidi</t>
  </si>
  <si>
    <t>Bahçe Mh.Hızır Aleyhisselam Cami</t>
  </si>
  <si>
    <t>Çukurbağ Mh.Ahmet Yeşil Cami</t>
  </si>
  <si>
    <t>Aydoğanlar Cami</t>
  </si>
  <si>
    <t>Boğazpınar Mh. Alan Yayla Cami</t>
  </si>
  <si>
    <t>Boztepe Mh.C.</t>
  </si>
  <si>
    <t>Pelit Taşpınar Denlenme Tesisleri Mescidi</t>
  </si>
  <si>
    <t>Çiftlik Mh.Ereze Cami</t>
  </si>
  <si>
    <t>Mescid-İ Kuba C</t>
  </si>
  <si>
    <t>Buharalı Abdullah Efendi Cami</t>
  </si>
  <si>
    <t>Gülek Mh.Cevizliçeşme Cami</t>
  </si>
  <si>
    <t>Ahmet Yesevi Cami</t>
  </si>
  <si>
    <t>Baraj Cami</t>
  </si>
  <si>
    <t>Belen Mh. Pamukluk Hes Barajı Mescidi</t>
  </si>
  <si>
    <t>Gülek Mh.Aylık Mevki Siteler Cami</t>
  </si>
  <si>
    <t>Hala Sultan Mescidi</t>
  </si>
  <si>
    <t>Kasım Bin Selam Cami</t>
  </si>
  <si>
    <t>Sayköy Mh. Ashab-I Kehf Mezarlığı Mescidi</t>
  </si>
  <si>
    <t>Benlizade Cami</t>
  </si>
  <si>
    <t>Bolatlı Mh.Hacı Ömer Cami</t>
  </si>
  <si>
    <t>Fahrettinpaşa Cami</t>
  </si>
  <si>
    <t>Geylani Mescidi</t>
  </si>
  <si>
    <t>Gülek Mh.Gelgez Cami</t>
  </si>
  <si>
    <t>Barbaros Hayrettin İ.H.L.C.</t>
  </si>
  <si>
    <t>Çukurbağ Mh.Aspava 1. Toroslar Cami</t>
  </si>
  <si>
    <t>Çukurbağ Mh.Pınaroluk Cami</t>
  </si>
  <si>
    <t>Kütüklü Mh. Doğan Tesisleri Mescidi</t>
  </si>
  <si>
    <t>Merkez Kur'an Kursu Mescidi</t>
  </si>
  <si>
    <t>Sandal Mh.Bahçecik Cami</t>
  </si>
  <si>
    <t>Tarsus Devlet Hastanesi Ek Bina Mescidi</t>
  </si>
  <si>
    <t>Hacı Rıkap Toprak Cami</t>
  </si>
  <si>
    <t>Ahmet Gamgam Cami</t>
  </si>
  <si>
    <t>Bahşiş Mh.Kuran Kursu Cami</t>
  </si>
  <si>
    <t>Ebu Davut Cami</t>
  </si>
  <si>
    <t>Kemalpaşa Cami</t>
  </si>
  <si>
    <t>Adalet Cami</t>
  </si>
  <si>
    <t>Akşemsettin Cami</t>
  </si>
  <si>
    <t>Hacı Lütfiye Kocamaz Cami</t>
  </si>
  <si>
    <t>Huzur Cami</t>
  </si>
  <si>
    <t>Molla Kerim Mescidi</t>
  </si>
  <si>
    <t>Ayyıldız Cami</t>
  </si>
  <si>
    <t>Mevlana Cami</t>
  </si>
  <si>
    <t>Çamalan Mh.Cevizalanı Mevki Cami</t>
  </si>
  <si>
    <t>Uluslararası İhl.C.</t>
  </si>
  <si>
    <t>Darül Hadis Cami</t>
  </si>
  <si>
    <t>Gülek Mh.Kandil Erdoğan Gündoğdu Cami</t>
  </si>
  <si>
    <t>Kuzoluk Mh.C.</t>
  </si>
  <si>
    <t>Böğrüeğri Mahallesi Terlik Tepe Cami</t>
  </si>
  <si>
    <t>Ötüken Kuran Kursu</t>
  </si>
  <si>
    <t>Güzeyloğlu Ehlibeyt  Kur’an Kursu</t>
  </si>
  <si>
    <t xml:space="preserve">Kulak Mahallesikur’an Kursuk.K </t>
  </si>
  <si>
    <t>Kutlamışoğlu Süleyman Şah  Kur’an Kursu</t>
  </si>
  <si>
    <t>Hz. Fatıma  Kur’an Kursu</t>
  </si>
  <si>
    <t>Bahşiş Kız  Kur’an Kursu</t>
  </si>
  <si>
    <t>Müftülük Kız  Kur’an Kursu</t>
  </si>
  <si>
    <t>Yanıkkışla Mahallesi Osman Uzun   Kur’an Kursu</t>
  </si>
  <si>
    <t>Aladağlı Mahallesi Kaplan Dede  Kur’an Kursu</t>
  </si>
  <si>
    <t>Karakütük Mahallesi Kur’an Kursu</t>
  </si>
  <si>
    <t>Gülek Mahallesi Havva Güzin Karabucak Kur’an Kursu</t>
  </si>
  <si>
    <t>Belen Mahallesi  Kur’an Kursu</t>
  </si>
  <si>
    <t>Avadan Mahallesi Kur’an Kursu</t>
  </si>
  <si>
    <t>Taşobası Mahallesi  Kur’an Kursu</t>
  </si>
  <si>
    <t>Taşkuyu Mahallesi  Kur’an Kursu</t>
  </si>
  <si>
    <t>Pirömerli Mahallesi  Kur’an Kursu</t>
  </si>
  <si>
    <t>Kamber Hüyüğü Mahallesi  Kur’an Kursu</t>
  </si>
  <si>
    <t>Emirler Mahallesi  Kur’an Kursu</t>
  </si>
  <si>
    <t>Çokak Mahallesi  Kur’an Kursu</t>
  </si>
  <si>
    <t>Kaleburcu Mahallesi Kur’an Kursu</t>
  </si>
  <si>
    <t xml:space="preserve">Cinköy Mahallesi Kur’an Kursu </t>
  </si>
  <si>
    <t>Böğrüeğri Mahallesi Kur’an Kursu</t>
  </si>
  <si>
    <t>Yenice Mahallesi Miraç Kur’an Kursu</t>
  </si>
  <si>
    <t>Sucular Mahallesi Kur’an Kursu</t>
  </si>
  <si>
    <t>Sarıveli Mahallesi Kur’an Kursu</t>
  </si>
  <si>
    <t>Çevreli Mahallesi Kur’an Kursu</t>
  </si>
  <si>
    <t>Merkez Hzaişe Kur’an Kursu</t>
  </si>
  <si>
    <t>Şehit Molla Kerim Kur’an Kursu</t>
  </si>
  <si>
    <t>Kavaklı Mahallesi Kubat Paşa Kur’an Kursu</t>
  </si>
  <si>
    <t>Hacıhamzalı Köyü Şehit Ömer Kara Kur’an Kursu</t>
  </si>
  <si>
    <t>Ferahimşalvuz Mahallesi Yusuf Zeynep Alıcı Kur’an Kursu</t>
  </si>
  <si>
    <t>Toki Sitesi Kur’an Kursu</t>
  </si>
  <si>
    <t>Bağlar Mahallesi Camii Kur’an Kursu</t>
  </si>
  <si>
    <t>Fahrettinpaşa Mahallesi Kur’an Kursu</t>
  </si>
  <si>
    <t>Yarbay Şemsettin Mahallesi Şadiye Alıcı Kur’an Kursu</t>
  </si>
  <si>
    <t>Bahçe Mahallesi K.K Kur’an Kursu</t>
  </si>
  <si>
    <t>Yeşilevler Mahalesi  Kur’an Kursu</t>
  </si>
  <si>
    <t>Şerefiye Camii Ramazan Bayram  Kur’an Kursu</t>
  </si>
  <si>
    <t>Benlizade Camii Mehmet Alıcı  Kur’an Kursu</t>
  </si>
  <si>
    <t>Hzebubekir Camii  Kur’an Kursu</t>
  </si>
  <si>
    <t>Fevzi Çakmak Merkez Camii Kur’an Kursu</t>
  </si>
  <si>
    <t>Buharalı Abdullah Efendi Kur’an Kursu</t>
  </si>
  <si>
    <t>82 Evler Mahallesi Camii Kur’an Kursu</t>
  </si>
  <si>
    <t>Aydoğanlar Camii Kur’an Kursu</t>
  </si>
  <si>
    <t>Girne Camii Kur’an Kursu</t>
  </si>
  <si>
    <t>Şanlı Camii Kur’an Kursu</t>
  </si>
  <si>
    <t>Barbaros Mahallesi Kur’an Kursu</t>
  </si>
  <si>
    <t>Tozkoparan Camii Kur’an Kursu</t>
  </si>
  <si>
    <t>Yavuz Sultan Selim Camii Kur’an Kursu</t>
  </si>
  <si>
    <t>Öğretmenler Mahallesi Camii Kur’an Kursu</t>
  </si>
  <si>
    <t>Akşemsettin Mahallesi Kur’an Kursu</t>
  </si>
  <si>
    <t>Fatih Camii Kur’an Kursu</t>
  </si>
  <si>
    <t>Mescid-İ Aksa Kur’an Kursu</t>
  </si>
  <si>
    <t>Gaziler Camii Kur’an Kursu</t>
  </si>
  <si>
    <t>Kavaklı Camii Kur’an Kursu</t>
  </si>
  <si>
    <t>Kanal Camii Kur’an Kursu</t>
  </si>
  <si>
    <t>Merkez Kuran Kursu</t>
  </si>
  <si>
    <t>3 Ocak Zafer Cami</t>
  </si>
  <si>
    <t>Arpaçsakarlar Mh. Yeni Cami</t>
  </si>
  <si>
    <t>Ayvagediği Mh.Çapar Koca Nene Cami</t>
  </si>
  <si>
    <t>Ayvagediği Mh.Yeni Cami</t>
  </si>
  <si>
    <t>Gözne Mh.Yeşilyurt Cami</t>
  </si>
  <si>
    <t>Güzelyayla Mh.Eyup Sultan Cami</t>
  </si>
  <si>
    <t>Hacı Şükrü Cami</t>
  </si>
  <si>
    <t>Halkkent Emir Sultan Cami</t>
  </si>
  <si>
    <t>Hz.Ebu Bekir Cami</t>
  </si>
  <si>
    <t>İbni Sina Cami</t>
  </si>
  <si>
    <t>Toki Evleri Cami</t>
  </si>
  <si>
    <t>Cumayakası Mah. Talıç Cami</t>
  </si>
  <si>
    <t xml:space="preserve">Sebil Mah. Hz. Hamza Cami </t>
  </si>
  <si>
    <t>Hacı Mehmet Ağa Cami</t>
  </si>
  <si>
    <t>Fakılar Mahallesi Merkez Cami</t>
  </si>
  <si>
    <t>Darıpınarı Mah. Cami</t>
  </si>
  <si>
    <t xml:space="preserve">Sarıkavak Mahallesi Mrk. Cami </t>
  </si>
  <si>
    <t>İmamı Azam Mescidi</t>
  </si>
  <si>
    <t>Zeynelabidin Mescidi</t>
  </si>
  <si>
    <t>Batısandal Mh. Çıbıklı Halit Çortul Cami</t>
  </si>
  <si>
    <t>Çeşmeli Mah. Emine Timur Kerim Doğan C</t>
  </si>
  <si>
    <t>Koramşalı  Mah. Arkıt Cami</t>
  </si>
  <si>
    <t>Uhud Mescidi</t>
  </si>
  <si>
    <t>Küstülü Mah. Kur’an Kursu</t>
  </si>
  <si>
    <t>Karayakup Mah. Kur’an Kursu</t>
  </si>
  <si>
    <t>Hacıalanı Mah. Kur’an Kursu</t>
  </si>
  <si>
    <t>Kayacı Mah. Ayyıldız Kur’an Kursu</t>
  </si>
  <si>
    <t>Sanayi Sitesi Camii</t>
  </si>
  <si>
    <t>Diyanet Gençlik Ofisi</t>
  </si>
  <si>
    <t>Değirmencikburnu Camii 4-6 Yaş K.K</t>
  </si>
  <si>
    <t>Akdeniz Camii Müberra Mert 4-6 Yaş K.K</t>
  </si>
  <si>
    <t>Mescid-İ Aksa Yatılı Kız K.K</t>
  </si>
  <si>
    <t>Mus’ab Bin Umeyr Yatılı Erkek K.K.</t>
  </si>
  <si>
    <t>Yunus Emre 4-6 Yaş K.K.</t>
  </si>
  <si>
    <t>Gercebahşiş Mh. Yeni Camii</t>
  </si>
  <si>
    <t>Emirşah Mah. Merkez Camii</t>
  </si>
  <si>
    <t>Müftülük  Binası Merkez Cami Altı. Gençlik Merkezi Merkez Cami Altı</t>
  </si>
  <si>
    <t>Minaresiz Çatılı ve 180 Cemaat</t>
  </si>
  <si>
    <t>Minaresiz Çatılı ve 120 Cemaat</t>
  </si>
  <si>
    <t>1 Minareli Kubbeli ve 500 Cemaat Kapasiteli</t>
  </si>
  <si>
    <t>120 m2’dir.</t>
  </si>
  <si>
    <t>C grubu, Kadın</t>
  </si>
  <si>
    <t>B grubu, Kadın</t>
  </si>
  <si>
    <t xml:space="preserve">Yatılı Erkek Hafızlık </t>
  </si>
  <si>
    <t>Kubbeli, İki Minareli, Müştemilatında Kuran Kursu Bulunmakta,</t>
  </si>
  <si>
    <t>Kubbeli, Bir Minareli</t>
  </si>
  <si>
    <t>Kubbeli, İki Minareli,</t>
  </si>
  <si>
    <t>Kubbeli, Bir Minareli, Müştemilatında Kuran Kursu Bulunmakta</t>
  </si>
  <si>
    <t>300 Kişilik Mescid</t>
  </si>
  <si>
    <t>400 Kişilik Mescid</t>
  </si>
  <si>
    <t>1000 Kişilik Kubbeli Cami</t>
  </si>
  <si>
    <t>1000 Kişilik Cami</t>
  </si>
  <si>
    <t>Yatılı Kur’an Kursu</t>
  </si>
  <si>
    <t>2 Minareli üç şerefeli Kubbeli ve 1000 Cemaat Kapasiteli, bünyesinde K.K. var</t>
  </si>
  <si>
    <t>HİBE, 4 Katlı Hizmet Binası, Kur’an Kursu ve Mescid</t>
  </si>
  <si>
    <t>Gülnar Kuskan Mahallesi Kuran Kursu Onarım İşi</t>
  </si>
  <si>
    <t>Mersin İli 1 Kısım Okul Onarımları</t>
  </si>
  <si>
    <t>Mersin İli 2 Kısım Okul Onarımları</t>
  </si>
  <si>
    <t>Şehit Lütfi Can Polis Merkezi Amirliği Yapım İşi</t>
  </si>
  <si>
    <t>Diş Hek.Fak.İnş.</t>
  </si>
  <si>
    <t>Aydıncık MYO</t>
  </si>
  <si>
    <t>Fen Edebiyat Fakültesi Ek Bina</t>
  </si>
  <si>
    <t>Açık Kapalı Spor Tesisleri</t>
  </si>
  <si>
    <t>Bilimsel Araştırma Projeleri</t>
  </si>
  <si>
    <t>Büyük Onarım</t>
  </si>
  <si>
    <t>Derslik ve Merkezi Birimler</t>
  </si>
  <si>
    <t>Kampüs Alt Yapısı</t>
  </si>
  <si>
    <t>Gülnar MYO</t>
  </si>
  <si>
    <t>Hastane Büyük Onarım</t>
  </si>
  <si>
    <t>Hastane İnşaatı</t>
  </si>
  <si>
    <t>Hastane Mak.Teç.</t>
  </si>
  <si>
    <t>Hastane Muhtelif İşler</t>
  </si>
  <si>
    <t>İktisadi ve İd.Bil.fak</t>
  </si>
  <si>
    <t>Mersin Turizm İşlt.YO</t>
  </si>
  <si>
    <t>Mühendislik Fakültesi</t>
  </si>
  <si>
    <t>Onkoloji İnşaat</t>
  </si>
  <si>
    <t>Onkoloji Makine Teçhizat</t>
  </si>
  <si>
    <t>Hastane</t>
  </si>
  <si>
    <t>Derslik ve Merkezi Birimler, Etüd Proje, Merkezi Derslik Anfi Lab. + Kütüphane + Bilgi İşlem, Rektörlük Binası/Merkezi Kafeterya</t>
  </si>
  <si>
    <t>Spor Tesisi</t>
  </si>
  <si>
    <t>Etüt Proje</t>
  </si>
  <si>
    <t>Bakım-Onarım</t>
  </si>
  <si>
    <t>Diğer İş ve İşlemer</t>
  </si>
  <si>
    <t>Makine-Teçhizat</t>
  </si>
  <si>
    <t>Yüksek Okul</t>
  </si>
  <si>
    <t>Mersin-Akdeniz Camili Köyü Camii Basit Onarım İşi</t>
  </si>
  <si>
    <t>Pamukluk Barajı İkmali 1.Kısım</t>
  </si>
  <si>
    <t>Mersin-Adana-Pozantı Polimetal 
Aramaları</t>
  </si>
  <si>
    <t>Bilimsel Jeoloji Araştırmaları (Bolkar Dağlarının Karst ve Mağara Araştırmaları: Su Kaynakları ve Mineral Oluşumları Kampı)</t>
  </si>
  <si>
    <t>Merkez 
Tarsus</t>
  </si>
  <si>
    <t>Erdemli 
Gülnar 
Aydıncık 
Bozyazı</t>
  </si>
  <si>
    <t>Tarsus Kitap Kafe Yapım İşi</t>
  </si>
  <si>
    <t>İL AFET ve ACİL DURUM MÜDÜRLÜĞÜ YATIRIMLARI</t>
  </si>
  <si>
    <t>510,65 m², Zemin + 4 katlı bina</t>
  </si>
  <si>
    <t>Abdülkadir Gürüz Ortaokulu</t>
  </si>
  <si>
    <t xml:space="preserve"> Fotokapan</t>
  </si>
  <si>
    <t>Tarsus Yeşilyurt 112 Acil Sağlık Hizmetleri İstasyonu Hizmet Binası</t>
  </si>
  <si>
    <t>Muhtelif İşler Dikilitaş</t>
  </si>
  <si>
    <t>Muhtelif İşler Pullu</t>
  </si>
  <si>
    <t>Tabiat Parkları Projesi -Şehitlik (Çamdüzü)</t>
  </si>
  <si>
    <t>Anamur TM Tevsiat</t>
  </si>
  <si>
    <t>Kızkalesine Güneş Panelli 150 W LED Aydınlatma Sistemi Kurulması İşi</t>
  </si>
  <si>
    <t xml:space="preserve">OG Metal Clad ve Kumanda Binası </t>
  </si>
  <si>
    <t xml:space="preserve">Kırma Taş  ve Yol Kaplama </t>
  </si>
  <si>
    <t>Su Deposu Yapımı</t>
  </si>
  <si>
    <t>Islah İşi</t>
  </si>
  <si>
    <t>Bilimsel Araştırmalar</t>
  </si>
  <si>
    <t>Dipsiz Lagünü Ulusal Öneme haiz Sulak Alanı'nın Yönetim Planı Yapımı Hizmet Alımı</t>
  </si>
  <si>
    <t>Mersin İli Silifke İlçesi Silifke Kalesinde Kazısı Tamamlanan Mekanların Rölöve, Restorasyon Projeleri İle Fizibilite Raporunun Hazırlanması İşi</t>
  </si>
  <si>
    <t>Silifke İlçesi, Uzuncaburç Örenyeri Çevre düzenleme Projeleri ile 4 Adet Tescilli Sivil Mimarlık Örneği Yapının Rölöve, Restitüsyon, Restorasyon, Elektrik ve Makine Mühendisliği Projelerinin Hazırlanması ile Fizibilite Raporunun Hazırlanması İşi</t>
  </si>
  <si>
    <t>Anemurium Küçük Hamamı (III- 15 Hamamı) Restorasyon Yapım İşi</t>
  </si>
  <si>
    <t>Anamurium Antik Kenti Halk Hamamı Rölöve, Restitüsyon, Restorasyon, Elektrik ve Statik Projelerinin Hazırlanması İşi</t>
  </si>
  <si>
    <t>Prof. Dr. Mehmet TEKOCAK Başkanlılğında yürütülmekte olan Anemurium Antik Kenti III 10 C Kilisesi Restorasyonu ve Konservasyonu İşi</t>
  </si>
  <si>
    <t>Mersin İl Halk Kütüphanesi Restorasyonu İşi</t>
  </si>
  <si>
    <t>Mersin Anamurium Örenyeri Proje Yapımı İşi</t>
  </si>
  <si>
    <t>Tarsus Roma Hamamı Rölöve Restitüsyon Restorasyon Projelerinin Hazırlanması İşi</t>
  </si>
  <si>
    <t>Kanlı Divane Ören Yeri Çevre Düzenlemesi (2014)</t>
  </si>
  <si>
    <t>Alahan Manastırı Restorasyonu</t>
  </si>
  <si>
    <t>Anamur Mamure Kalesi Restorasyon Proje Yapımı</t>
  </si>
  <si>
    <t>Silifke İlçesi Cennet Cehennem Örenyeri Ziyaretçi Karşılama Merkezi Mimari, Statik, Elektrik ve Mekanik Projelerinin Hazırlanması İşi</t>
  </si>
  <si>
    <t>Silifke Müzesi Rölöve, Mekanik, Elektrik, Peyzaj Mimarlığı ve İç Mimari Proje İşi</t>
  </si>
  <si>
    <t>Silifke Kalesi Ziyaretçi Merkezi ve Gezi Yolları Çevre Düzenleme Proje Yapımı İşi</t>
  </si>
  <si>
    <t>Mersin Mamure Kalesi Cami ve Minaresi Rölöve Restitüsyon Restorasyon İnşaat Mühendisliği Makine-Sıhhi Tesisat Elektrik Projelerinin Hazırlanması İşi</t>
  </si>
  <si>
    <t>Anemurium Antik Kenti Odeon Restitüsyon, Restorasyon ve Elektrik Mühendisliği Projelerinin Hazırlanması İşi</t>
  </si>
  <si>
    <t>Cennet Cehennem Ören Yeri Çevre Düzenlemesi, Meryem Ana Kilisesi ve Zeus Tapınağı Restorasyonu İşi</t>
  </si>
  <si>
    <t>Anemurium Küçük Hamamının (III 15 Hamam) Rölöve, Restitüsyon, Restorasyon, Makine , Elektrik Projeleri İle Statik Raporu ve Malzeme Analizlerinin Temin İşi</t>
  </si>
  <si>
    <t>Silifke, Mezitli, Anamur, Aydıncık</t>
  </si>
  <si>
    <t>RÖLÖVE ve ANITLAR MÜDÜRLÜĞÜ YATIRIMLARI</t>
  </si>
  <si>
    <t>Tarsus Eski Hükümet Konağının Projelerinin Yapımı (2014)</t>
  </si>
  <si>
    <t>Müdürlük Hizmet Binası Bakım Onarımı</t>
  </si>
  <si>
    <t>Mülga Kültür Müdürlüğü Hizmet Binası Bakım Onarım İşi</t>
  </si>
  <si>
    <t>Yeni Arkeoloji Müzesi Proje Yapım İşi</t>
  </si>
  <si>
    <t>Proje Hazırlama İşi (2015 yılında ödemesi yapıldı.)</t>
  </si>
  <si>
    <t xml:space="preserve">Kazı Ödenekleri </t>
  </si>
  <si>
    <t>Proje Hazırlanması İşi</t>
  </si>
  <si>
    <t>Kızkalesi Onarımı ve Çevre Düzenlemesi İşi</t>
  </si>
  <si>
    <t>Etüd Proje (Bakanlığımız Kamu Eliyle Yapılan Yatırımlara Destek Projesi kapsamında Tarsus Belediyesine aktarılmıştır. )</t>
  </si>
  <si>
    <t>Silifke Kültür Merkezi İkmal İnşaatı Yapım İşi</t>
  </si>
  <si>
    <t>Hizmet Binası (27.09.2018 tarihinde tasfiye edildi.)</t>
  </si>
  <si>
    <t>Onarım 31.12.2020 tarihinde tamamlanmıştır.</t>
  </si>
  <si>
    <t>18.05.2021 tarihinde geçici kabulü yapılmıştır.</t>
  </si>
  <si>
    <t>Cennet Cehennem Örenyeri II.Etap ve Astım Mağarası Çevre Düzenlemesi İle Fizibilitelerinin Hazırlanması İşi</t>
  </si>
  <si>
    <t>Fizibilite Hazırlama İşi</t>
  </si>
  <si>
    <t xml:space="preserve">Toroslar Soğucak Belenkeşlik Kalesi Çevre Düzeleme </t>
  </si>
  <si>
    <t>Akdeniz İlçesi Mesudiye Mahallesi 31 Pafta 275 Ada 2 Parselde Tescilli Yapının Restorasyonu</t>
  </si>
  <si>
    <t>Erdemli İlçesi Şehit Yüzbaşı Hüseyin Bey Türbesi Restorasyon İşi</t>
  </si>
  <si>
    <t>Mut Cumhuriyet Meydanı Kentsel Tasarım, Sokak Sağlık. ve Çevre Düzenleme İşi</t>
  </si>
  <si>
    <t>Aydıncık Merkez Mahallesi Baloğlu Konağı Kamulaştırma İşi</t>
  </si>
  <si>
    <t xml:space="preserve">Büyükşehir Belediye Başkanlığı Hizmet Binası Rölöve, Restitüsyon ve Restorasyon Proje Yapılması İşi </t>
  </si>
  <si>
    <t xml:space="preserve">Akdeniz </t>
  </si>
  <si>
    <t>Silifke İlçesi, Tescilli  Kültür Evinin Rölöve, Restitüsyon, Restorasyon, Statik, Makine ve Elektrik Projelerinin Yapımı İşi</t>
  </si>
  <si>
    <t>Aydıncık Kelenderis Kent Parkı Çevre Düzenleme Projesi Hazırlanması İşi</t>
  </si>
  <si>
    <t>Eski Mezitli İlkokulu Restorasyon Yapım İşi</t>
  </si>
  <si>
    <t>Aydıncık Kelenderis Doğu Nekropolü Çevre Düzenleme Projesi Hazırlanması İşi</t>
  </si>
  <si>
    <t>Aydıncık Kelenderis Doğu Nekropolü 150 Ada 10 Parsel Kamulaştırma İşi</t>
  </si>
  <si>
    <t>Aydıncık Merkez Mahallesi Baloğlu Konağının Rölöve, Restitüsyon, Restorasyon ve Peyzaj Proje İşi</t>
  </si>
  <si>
    <t>Restorasyon ve Peyzaj</t>
  </si>
  <si>
    <t>Toroslar Soğucak Belenkeşlik Kalesi Rölöve, Restitüsyon ve Restorasyonu, İnşaat, Makine ve Elektrik Projelerinin Hazırlanması İşi</t>
  </si>
  <si>
    <t xml:space="preserve">Kasaplar Çarsısı Rölöve Restitüsyon, Restorasyon ve Mühendislik Projeleri Hizmet Alımı İşi </t>
  </si>
  <si>
    <t>Silifke İlçesi, Saray Mahallesi, Cavit Erden Sokağı Sokak Sağlık. Proj. Hazırlanması İşi</t>
  </si>
  <si>
    <t>Karamancılar Konağı Askıya Alma İşi</t>
  </si>
  <si>
    <t xml:space="preserve">Silifke Camikebir Mah. 193 Ada 3 Parselde Yer Alan Tescilli Yapının Projelerinin Hazırlanması işi </t>
  </si>
  <si>
    <t xml:space="preserve">Tarsus Tarihi Ticaret Merkezi II. Etap Sağlıklaştırma ve Çevre Düzenleme İşi </t>
  </si>
  <si>
    <t>Tevekkül Sultan Türbesi Restorasyonu</t>
  </si>
  <si>
    <t>Silifke Kalesi I. Etap Çevre Düzenleme İşi</t>
  </si>
  <si>
    <t xml:space="preserve">Uzuncaburç Çevre Düzenleme ve Yapıların Projelerinin Hazırlanması </t>
  </si>
  <si>
    <t>Mut Gençlik Merkezi Çevre Düzenlemesi Yapım İşi</t>
  </si>
  <si>
    <t>Anemurium Antik Kenti Kazı Evi I. Etap Onarım İşi</t>
  </si>
  <si>
    <t>Aydıncık Kelenderis Antik Kentinde 400 Metreküp Arkeolojik Kazı Yapılması İşi</t>
  </si>
  <si>
    <t>Taşucu Boğsak Turizm Merkezi Etüt Proje İmar Planları İşi</t>
  </si>
  <si>
    <t>Rapor Hazırlama İşi</t>
  </si>
  <si>
    <t>Adile Onbaşı Anaokulu</t>
  </si>
  <si>
    <t>TOBB Mesleki ve Teknik Anadolu Lisesi</t>
  </si>
  <si>
    <t>Mut Mesleki Teknik Anadolu Lisesi+200 Öğrencili Pansiyon Yapım İşi</t>
  </si>
  <si>
    <t>Toroslar Korukent Anaokulu</t>
  </si>
  <si>
    <t>TOBB Ortaokulu</t>
  </si>
  <si>
    <t>Tabiat Parkları Projesi-Yerköprü</t>
  </si>
  <si>
    <t>Anamur, Gülnar Mut</t>
  </si>
  <si>
    <t>Tarsus, Erdemli</t>
  </si>
  <si>
    <t xml:space="preserve">16 Derslik +200 Öğrenci Kapasiteli Pansiyon </t>
  </si>
  <si>
    <t>Kız Çocuk İl Müdahale ve Değerlendirme Birimi</t>
  </si>
  <si>
    <t>Tefrişat Alımı</t>
  </si>
  <si>
    <t>İl Jandarma Komutanlığına Bağlı Tömük Mersin İl Jandarma Komutanlığına Bağlı Tömük ve Taşucu Jandarma Hizmet Binaları Bakım Onarım İşi</t>
  </si>
  <si>
    <t xml:space="preserve">Silifke İlçesi Camiikebir Mahallesi Kaya Islahı </t>
  </si>
  <si>
    <t>Doku Kültürü ile Virüs ve Hastalıklardan Ari Kitlesel Fidan Üretimi</t>
  </si>
  <si>
    <t>Arslanköy Barajı</t>
  </si>
  <si>
    <t>Arslanköy Barajı Sulaması</t>
  </si>
  <si>
    <t xml:space="preserve"> Arpaçbahşiş Deresi Islahı</t>
  </si>
  <si>
    <t>Çaltılı ve Mutlu Bucak Deresi Islahı</t>
  </si>
  <si>
    <t>Bebek Deresi Islahı</t>
  </si>
  <si>
    <t>Kocahasanlı Beldesi Kuruçay Deresi Islahı</t>
  </si>
  <si>
    <t>Tömük Kasabası Tömük Deresi Islahı</t>
  </si>
  <si>
    <t>Akdere Kasabası Akdere Taşkın ve Rusubat Kontrolü</t>
  </si>
  <si>
    <t>Kusun Deresi Islahı 3. Kısım</t>
  </si>
  <si>
    <t>Büyükalan Deresi Islahı</t>
  </si>
  <si>
    <t>Arpaçbahşiş Deresi Islahı 2. Kısım</t>
  </si>
  <si>
    <t>Taşucu Derivasyon Kanalı üzerinde Köprü Yapımı</t>
  </si>
  <si>
    <t>Efrenk Çayı Islahı</t>
  </si>
  <si>
    <t>Kızkalesi Beldesi Mintan Deresi Islahı</t>
  </si>
  <si>
    <t>Akdere Islahı Taşkın ve Rusubat Kontrolü 2. Kısım</t>
  </si>
  <si>
    <t>Kocapınar Deresi Islahı</t>
  </si>
  <si>
    <t>Tömük Deresi Taşkın Rusubat Kontrolü</t>
  </si>
  <si>
    <t>Gilindires Deresi Islahı</t>
  </si>
  <si>
    <t>Akkaya Köyü Arazisi Aksaz Deresi Islahı</t>
  </si>
  <si>
    <t>Soğucak Beldesi Enligeçit (Keşlik) Deresi Islahı</t>
  </si>
  <si>
    <t>Aksaz Deresi Taşkın ve Rusubat Kontrolü</t>
  </si>
  <si>
    <t>Tömük Deresi Islahı 2. Kısım</t>
  </si>
  <si>
    <t>Arpaçbahşiş Deresi Islahı 3. Kısım</t>
  </si>
  <si>
    <t>Sarıyar Köyü Arazisi Diniker Deresi Islahı</t>
  </si>
  <si>
    <t>Ovacık Büyükeceli Kasabası Arazisi Taşkın Koruma Tesisi 2. Kısım</t>
  </si>
  <si>
    <t>Lamas Çayı Islahı</t>
  </si>
  <si>
    <t>Yuva Deresi Islahı</t>
  </si>
  <si>
    <t>Kamaş ve Köşk Deresi Islahı</t>
  </si>
  <si>
    <t>Akkaya Köyü Arazisi Aksaz Deresi Islahı 2.Kısım</t>
  </si>
  <si>
    <t>Akkaya Köyü Arazisi Aksaz Deresi Taşkın ve Rusubat Kontrolü 2. Kısım</t>
  </si>
  <si>
    <t>Mut Deresi Islahı</t>
  </si>
  <si>
    <t>Kocahasanlı Beldesi Çaltılı ve Kuruçay Deresi Tabanlarına Taş Pere Kaplama Yapılması</t>
  </si>
  <si>
    <t>Kodaman Çayı Islahı</t>
  </si>
  <si>
    <t>Bekiralanı Enligeçit (Keşlik) Deresi Islahı</t>
  </si>
  <si>
    <t>Madenler Deresi Islahı</t>
  </si>
  <si>
    <t>Kocahasanlı Kuruçay Deresi Islahı</t>
  </si>
  <si>
    <t>Kocahasanlı Beldesi Çaltılı Deresi Islahı</t>
  </si>
  <si>
    <t>İmamuşağı Köyü Boğsak Deresi Islahı</t>
  </si>
  <si>
    <t>Efrenk Taşkın ve Rusubat Kontrolü 2. Kısım</t>
  </si>
  <si>
    <t>Bolacalı Koyuncu Köyü Kocapınar Deresi Çavuşbucağı Köprüsü Yapımı</t>
  </si>
  <si>
    <t>Kargıcak Deresi Islahı</t>
  </si>
  <si>
    <t>Taşoluk Göleti</t>
  </si>
  <si>
    <t>Güzeloluk Göleti</t>
  </si>
  <si>
    <t>Hacınuhlu Kelce Göleti Sulaması</t>
  </si>
  <si>
    <t>Hacınuhlu Kelce Göleti</t>
  </si>
  <si>
    <t>Yassıbağ Göleti</t>
  </si>
  <si>
    <t>Kıca Barajı</t>
  </si>
  <si>
    <t>Alata Deresi 3.Kısım Islahı</t>
  </si>
  <si>
    <t>Değnek Göleti Sulaması</t>
  </si>
  <si>
    <t>Değirmendere Barajı</t>
  </si>
  <si>
    <t>Değirmendere Barajı Sulaması</t>
  </si>
  <si>
    <t>Akdeniz Mahallesi Madenler Çayı 2. Kısım</t>
  </si>
  <si>
    <t>Avgadı Aydınlar Barajı</t>
  </si>
  <si>
    <t>Taşoluk Göleti Sulaması</t>
  </si>
  <si>
    <t>Cemilli Çevlik Barajı</t>
  </si>
  <si>
    <t>Cemilli Çevlik Barajı Sulaması</t>
  </si>
  <si>
    <t>Kıca Barajı Sulaması</t>
  </si>
  <si>
    <t>Sipahili Köyü Arazilerinin Babadıl Deresi Islahı</t>
  </si>
  <si>
    <t>Yuva Deresi Islahı 2. Kısım</t>
  </si>
  <si>
    <t>Bahçe Mahallesi Kuşaklama Kanalı</t>
  </si>
  <si>
    <t>Beci Deresi Islahı</t>
  </si>
  <si>
    <t>Nacarlı Deresi Islahı</t>
  </si>
  <si>
    <t>Gözne Barajı</t>
  </si>
  <si>
    <t>Gözce Köyü Arazileri</t>
  </si>
  <si>
    <t>Melleç Deresi</t>
  </si>
  <si>
    <t>Tece Deresi Islahı</t>
  </si>
  <si>
    <t>Doğancılar Deresi</t>
  </si>
  <si>
    <t>Hacısait (Gelemiç) Deresi Islahı</t>
  </si>
  <si>
    <t>Göksu Nehri (Fakırca Mevkii) Deresi Islahı</t>
  </si>
  <si>
    <t>Ayaş Göleti Tamamlaması</t>
  </si>
  <si>
    <t>Dereyurt Barajı</t>
  </si>
  <si>
    <t>Değnek Göleti Sulaması 2.Kısım</t>
  </si>
  <si>
    <t>Akpınar Göleti Yükseltilmesi</t>
  </si>
  <si>
    <t>Esenpınar Göleti Yükseltilmesi</t>
  </si>
  <si>
    <t>Esenpınar Göleti Sulaması</t>
  </si>
  <si>
    <t>Akpınar Göleti Sulaması</t>
  </si>
  <si>
    <t>Takanlı Sulaması</t>
  </si>
  <si>
    <t>Değirmendere Göleti Pompaj Sulaması ve ENH</t>
  </si>
  <si>
    <t>Evdilek Sulaması</t>
  </si>
  <si>
    <t>Korucak Sulaması</t>
  </si>
  <si>
    <t>Ardıçlı Sulaması</t>
  </si>
  <si>
    <t>Sarıkavak Sulaması</t>
  </si>
  <si>
    <t>Çaltılı Göleti</t>
  </si>
  <si>
    <t>Güzelyayla Barajı</t>
  </si>
  <si>
    <t>Üçtepe Göleti</t>
  </si>
  <si>
    <t>Aynaz ve Kulak Drenaj Pompaları Yenilenmesi</t>
  </si>
  <si>
    <t>Çavuşlu Deresi Islahı 1. Kısım</t>
  </si>
  <si>
    <t>Tarsus AT ve TİGH</t>
  </si>
  <si>
    <t>Yassıbağ Göleti Sulaması</t>
  </si>
  <si>
    <t>Fakılar Sulaması</t>
  </si>
  <si>
    <t>Yavca Sulaması</t>
  </si>
  <si>
    <t>Kavaklıpınar (Darlık) Sulaması</t>
  </si>
  <si>
    <t>Aydınoğlu Sulaması</t>
  </si>
  <si>
    <t>Evkafçiftliği Sulaması</t>
  </si>
  <si>
    <t>Çatalharman Sulaması</t>
  </si>
  <si>
    <t>Nacarlı Deresi 2.Kısım</t>
  </si>
  <si>
    <t>Baraj İnşaatı</t>
  </si>
  <si>
    <t xml:space="preserve">KGYS ve PTS Noktaları </t>
  </si>
  <si>
    <t xml:space="preserve">Bakım Onarım ve Malzeme Alımı </t>
  </si>
  <si>
    <t>Bodrum + Zemin + 1 Kattan Oluşan Proje, 1559 m² Kapalı Alan</t>
  </si>
  <si>
    <t>Hizmet Binaları Bodrum + Zemin + 1 Katlı olup Çevik Kuvvet Şube Müdürlüğü Hizmet Binası 3806 m² , Özel Harekat Şube Müdürlüğü Hizmet Binası 4414 m² kapalı alan, toplam kapalı alanı 8220 m²</t>
  </si>
  <si>
    <t>Hizmet Binaları Bodrum + Zemin + 1 Kat toplam 3120 m² kapalı alanı</t>
  </si>
  <si>
    <t>Hizmet Binası Bodrum + Zemin + 1 Kat 1.560 m² kapalı alanı</t>
  </si>
  <si>
    <t>İl Merkezi ve Tarsus-Erdemli-Silifke-Mut-Gülnar-Bozyazı-Anamur İlçeleri KGYS ve Çevre Güvenlik Kamera Sistemi Bakım Onarım Projesi</t>
  </si>
  <si>
    <t>Yıldırım Beyazıt Kampı  Bakım-Onarım</t>
  </si>
  <si>
    <t>Mimar Sinan Kampı Bakım-Onarım</t>
  </si>
  <si>
    <t>Fatih Sultan Mehmet,  Mehmet Akif Ersoy ve 23 Nisan Kampları  Bakım-Onarım</t>
  </si>
  <si>
    <t>Akkum Gençlik Kampı Modernizasyon Yapım İşi</t>
  </si>
  <si>
    <t>Silifke Akkum Gençlik Kampına Foseptik, Havuz, İskele, Yürüyüş Yolu, Tel Örgü, Yangın Algılama Sistemi, İçme Suyu Hattı ve Güvenlik Binası Yapı</t>
  </si>
  <si>
    <t>Hizmet Binalarının Kalorifer Kazan ve Tesisatları Bakım Onarımı İşi</t>
  </si>
  <si>
    <t>Hizmet Binasına Boyler Kazanı ve Güneş Enerjisi Sistemi Kurulum İşi</t>
  </si>
  <si>
    <t>Nizamiye Giriş Takısı ve Nöbetçi Kulübesi Yapım İşi.</t>
  </si>
  <si>
    <t>Anamur, Bozyazı İlçe J.K.Lıkları İle Kızkalesi, Çamalan, Büyükeceli, Çiftlik, Demirözü, Demirören ve Güzeloluk J.Krk.K.Lıkları Hizmet Binasına Boyler Kazanı ve Güneş Enerjisi Sistemi Kurulum İşi</t>
  </si>
  <si>
    <t>Mersin İl J.K.Lığına Nizam Karakolu, Mut,Gülnar İlçe J.K.Lığına ve Bakım Onarım Takım K.Lığına Nizamiye Giriş Takısı ve Nöbetçi Kulübesi Yapım İşi</t>
  </si>
  <si>
    <t>Çevre Emniyeti İçin İhata Duvarı, Panel Çit ve Jiletli Tel Yapım İşi</t>
  </si>
  <si>
    <t>İl J.K.Lığı Kışlası, Aydıncık ve Erdemli İlçe J.K.Lıkları İle Bakım ve Onarım Takım Komutanlığı Kışlası Çevre Emniyeti İçin İhata Duvarı, Panel Çit ve Jiletli Tel Yapım İşi</t>
  </si>
  <si>
    <t>119 Lojmanın  Güneş Enerjisi, Kapı, Banyo ve Mutfak Dolabı Onarımı İşi</t>
  </si>
  <si>
    <t>(3) İlçe J.K.Lığı, (4) J.Krk.K.Lığı Hizmet Binası ile Pozcu, Bakım Onarım Tk.K.Lığı, (2) İlçe J.K.Lığı Lojmanının Dış Cephe Yalıtımı</t>
  </si>
  <si>
    <t>Anamur-Silifke-Tarsus İlçe J.K.Lıkları ve 45 Evler Lojmanının Dış Cephe Isı Yalıtımı Yapım İşi</t>
  </si>
  <si>
    <t>Gülnar-Demirözü J.Krk.K.Lığı Kalorifer Kazanının Değişimi ve Hizmet Binasının Bakım Onarım İşi</t>
  </si>
  <si>
    <t>Kalorifer Kazanının Değişimi ve Hizmet Binasının Bakım Onarım İşi</t>
  </si>
  <si>
    <t>Mersin İl J.K.Lığı Hizmet Binasında Bulunan Jeneratörhanenin Çalışma Odasına Dönüştürülmesi, Harekat Merkezi Kapısının Değişimi, Erbaş ve Er Banyosunun Asma Tavanının Yenilenmesi ve Gözne J.Krk.K.Lığına Jeneratörhane Yapımı İşi</t>
  </si>
  <si>
    <t>Hizmet Binası Bakım ve Onarımı İş</t>
  </si>
  <si>
    <t>Silifke-Kırobası J.Krk.K.Lığının Hizmet Binasının Bakım ve Onarımı İş</t>
  </si>
  <si>
    <t xml:space="preserve">Hizmet Binası Bodrum + Zemin Kat toplam kapalı alanı 1.001,60 m² </t>
  </si>
  <si>
    <t xml:space="preserve">Yenice J.Krk.K.Lığı Hizmet Binasının Bakım ve Onarımı İşi </t>
  </si>
  <si>
    <t xml:space="preserve">Hizmet Binası Bakım ve Onarımı İşi </t>
  </si>
  <si>
    <t xml:space="preserve">Hizmet Binası Zemin Kat toplam kapalı alanı 657 m² </t>
  </si>
  <si>
    <t>245 Metre Çevre Duvarı ve Nizamiye Tagı Yapım İşi</t>
  </si>
  <si>
    <t>Erdemli/Kargıpınarı J.Krk.K.Lığına 245 Metre Çevre Duvarı ve Nizamiye Tagı Yapım İşi</t>
  </si>
  <si>
    <t xml:space="preserve">Bozyazı, Silifke, Gülnar, Tarsus ve Anamur İlçe J.K.Lıkları, Çiftlik, Narlıkuyu, Demirözü, Sarıkavak J.Krk.K.Lıkları ile J.C.Evi Bl.K.Lığına Ahşap Kapı Alımı </t>
  </si>
  <si>
    <t xml:space="preserve">Mersin İl J.K.Lığı Pozcu Loj.nın Eski ve Kullanılamaz Durumda Olan Mutfak Dolapları </t>
  </si>
  <si>
    <t xml:space="preserve">Tarsus C.Evi J.Tb.K.Lığı ve Silifke C.Evi J.Krk.K.Lığına Köpek Barınakları </t>
  </si>
  <si>
    <t xml:space="preserve">Mersin İl J.K.Lığı Hizmet Binasına 125 M2 Toplantı Salonu </t>
  </si>
  <si>
    <t>Mersin İl J.K.Lığı Hizmet Binası Erbaş ve Er Yaşam Alanlarının Profesyonelleşme Kapsamında Çalışma Odalarına Dönüşüm İşi ve Mersin İl J.K.Lığı Hizmet Binası Islak Zeminlerin Yenilenmesi İşi</t>
  </si>
  <si>
    <t>Bkm.Onr.Bl.K.Lığı Erbaş ve Erlerin Koğuş ve Tuvaletlerinin Yenilenmesi İşi</t>
  </si>
  <si>
    <t>KÜLTÜR ve TURİZM MÜDÜRLÜĞÜ YATIRIMLARI</t>
  </si>
  <si>
    <t>Uzuncaburç Örenyeri Sütunlu Cadde ve Kutsal Alanda Arkeolojik Kazı Yapılması İşi</t>
  </si>
  <si>
    <t>Tarsus Tic. ve Sanayi Odası End. Meslek Lisesi (Taşınabilir Okul)</t>
  </si>
  <si>
    <t>Davultepe Kız Teknik ve Meslek Lisesi (Bakanlık Protokolü)-TOKİ</t>
  </si>
  <si>
    <t>Tarsus İlköğretim Okulu Altyapı ve Çevre Düzenlemesi-TOKİ</t>
  </si>
  <si>
    <t>Mersin (Yahya Günsur Endüstri Meslek Lisesi ve Pansiyonu ) TOKİ</t>
  </si>
  <si>
    <t>Yenişehir Sosyal Bilimler Lisesi ve Pansiyonu (Bakanlık Protokolü)-TOKİ</t>
  </si>
  <si>
    <t>Kargıcak Mevkii Lise İnşaatı İle Altyapı ve Çevre Düzenlenmesi-TOKİ</t>
  </si>
  <si>
    <t>Mezitli Anadolu Güzel Sanatlar ve Spor Lisesi+Spor Salonu+Pansiyon</t>
  </si>
  <si>
    <t>Silifke Otelcilik ve Turizm Meslek Lisesi+Öğrenci Pansiyonu</t>
  </si>
  <si>
    <t>Silifke Eğitim Uygulama Okulu ve İş Eğitim Merkezi</t>
  </si>
  <si>
    <t>Mezitli Teknik ve Endüstri Meslek Lisesi +Atölye</t>
  </si>
  <si>
    <t>Anamur Mesleki ve Teknik Anadolu Lisesi</t>
  </si>
  <si>
    <t>Mezitli Mesleki ve Teknik Anadolu Lisesi + Pansiyon</t>
  </si>
  <si>
    <t>Silifke Mesleki ve Teknik Anadolu Lisesi + Atölye</t>
  </si>
  <si>
    <t>Tarsus Mesleki ve Teknik Anadolu Lisesi</t>
  </si>
  <si>
    <t>Mut Uygulama Okulu ve İş Eğitim Merkezi</t>
  </si>
  <si>
    <t>Yenişehir Mesleki ve Teknik Anadolu Lisesi + Atölye</t>
  </si>
  <si>
    <t>İnş. 4. Kat 4 Blok+ Donatı 24.680 m²</t>
  </si>
  <si>
    <t xml:space="preserve">6.900 m² </t>
  </si>
  <si>
    <t>6.900 m² İnş+ Donatı+ Altyapı</t>
  </si>
  <si>
    <t>İnş 4 Blok+4 Kat+ Donatı 14.327 m²</t>
  </si>
  <si>
    <t xml:space="preserve">121.978 m² </t>
  </si>
  <si>
    <t xml:space="preserve">Taşucu Eğitim Tesisi ve Kültür Merkezi İnş. </t>
  </si>
  <si>
    <t>Uzuncaburç Örenyeri Kazısı Kazı Evi Bakım Onarım İşi</t>
  </si>
  <si>
    <t>Jeolojik Araştırmalar (Sondaj)</t>
  </si>
  <si>
    <t>Adana-Mut Arasında Yüzeyleyen Neojen Yaşlı Kayaçların Jeolojisi ve Paleocografik Gelişimlerinin Kurulması</t>
  </si>
  <si>
    <t>75 Cemaat Kapasiteli, minaresi yok</t>
  </si>
  <si>
    <t xml:space="preserve">250 Cemaat Kapasiteli </t>
  </si>
  <si>
    <t>1500 Cemaat Kapasiteli, 2 minare</t>
  </si>
  <si>
    <t>1000 Cemaat Kapasiteli, 2 minare</t>
  </si>
  <si>
    <t>Kubbeli, İki Minareli</t>
  </si>
  <si>
    <t>350 Kapasiteli, 2 Minareli</t>
  </si>
  <si>
    <t>1500 Cemaat Kapasiteli, 1 Minare</t>
  </si>
  <si>
    <t>200 Cemaat Kapasiteli, 1 Minare</t>
  </si>
  <si>
    <t>1000 Cemaat Kapasiteli, 1 Minareli</t>
  </si>
  <si>
    <t>80 Cemaat Kapasiteli, 1 Minareli</t>
  </si>
  <si>
    <t>105  Cemaat Kapasiteli, 1 Minareli</t>
  </si>
  <si>
    <t>500 Cemaat Kapasiteli, 1 Minareli</t>
  </si>
  <si>
    <t>160 Cemaat Kapasiteli, 1 Minareli</t>
  </si>
  <si>
    <t>300 Cemaat Kapasiteli, 1 Minareli</t>
  </si>
  <si>
    <t>750 Cemaat Kapasiteli, 1 Minareli</t>
  </si>
  <si>
    <t>100 Cemaat Kapasiteli, 1 Minareli</t>
  </si>
  <si>
    <t>400 Cemaat Kapasiteli  ve 1 Minare</t>
  </si>
  <si>
    <t xml:space="preserve">100 Cemaat Kapasiteli  </t>
  </si>
  <si>
    <t>250 Cemaat Kapasiteli  ve 1 Minare</t>
  </si>
  <si>
    <t xml:space="preserve">2 Minareli Kubbeli ve 700 Cemaat Kapasiteli </t>
  </si>
  <si>
    <t>1200 Cemaat Kapasiteli  ve 1 Minare</t>
  </si>
  <si>
    <t xml:space="preserve">1 Minareli Kubbeli ve 550 Cemaat Kapasiteli </t>
  </si>
  <si>
    <t xml:space="preserve">2 Minareli Kubbeli ve 2000 Cemaat Kapasiteli </t>
  </si>
  <si>
    <t xml:space="preserve">2 Minareli Kubbeli ve 1500 Cemaat Kapasiteli </t>
  </si>
  <si>
    <t xml:space="preserve">2 Minareli Kubbeli ve 600 Cemaat Kapasiteli </t>
  </si>
  <si>
    <t xml:space="preserve">80 Cemaat Kapasiteli </t>
  </si>
  <si>
    <t>400 Cemaat Kapasiteli  ve 2 Minare</t>
  </si>
  <si>
    <t xml:space="preserve">70 Cemaat Kapasiteli </t>
  </si>
  <si>
    <t xml:space="preserve">50 Cemaat Kapasiteli </t>
  </si>
  <si>
    <t xml:space="preserve">Çift  Minareli, Kubbeli 1500 Cemaat Kapasiteli </t>
  </si>
  <si>
    <t xml:space="preserve">1 Minareli, Kubbeli ve 430 Cemaat Kapasiteli </t>
  </si>
  <si>
    <t xml:space="preserve">4 Katlı ve 65 Yatılı Öğrenci Kapasiteli </t>
  </si>
  <si>
    <t xml:space="preserve">250 Cemaat Kapasiteli  </t>
  </si>
  <si>
    <t xml:space="preserve">85 Kapasiteli  </t>
  </si>
  <si>
    <t xml:space="preserve">1 Minareli, Kubbeli ve 330 Cemaat Kapasiteli </t>
  </si>
  <si>
    <t xml:space="preserve">30 Cemaat Kapasiteli  </t>
  </si>
  <si>
    <t xml:space="preserve">280 Cemaat Kapasiteli </t>
  </si>
  <si>
    <t xml:space="preserve">Tek Minareli., Kubbeli 160 Cemaat Kapasiteli </t>
  </si>
  <si>
    <t xml:space="preserve">250 Kapasiteli </t>
  </si>
  <si>
    <t xml:space="preserve">1 Minareli, Kubbeli ve 300 Cemaat Kapasiteli </t>
  </si>
  <si>
    <t xml:space="preserve">2 Minareli Kubbeli ve 1200 Cemaat Kapasiteli </t>
  </si>
  <si>
    <t xml:space="preserve">100 Cemaat Kapasiteli  1 Minareli </t>
  </si>
  <si>
    <t xml:space="preserve">1 Minareli, Kubbeli ve 320 Cemaat Kapasiteli </t>
  </si>
  <si>
    <t xml:space="preserve">1 Minareli, Kubbeli ve 500 Cemaat Kapasiteli </t>
  </si>
  <si>
    <t xml:space="preserve">1 Minareli, Kubbeli ve 600 Cemaat Kapasiteli </t>
  </si>
  <si>
    <t xml:space="preserve">Tek Minareli. 150 Cemaat Kapasiteli </t>
  </si>
  <si>
    <t xml:space="preserve">2 Minareli, Kubbeli ve 250 Cemaat Kapasiteli </t>
  </si>
  <si>
    <t xml:space="preserve">450 Kapasiteli  </t>
  </si>
  <si>
    <t xml:space="preserve">1 Minareli Kubbeli ve 400 Cemaat Kapasiteli </t>
  </si>
  <si>
    <t xml:space="preserve">Kubbeli ve 300 Cemaat Kapasiteli </t>
  </si>
  <si>
    <t xml:space="preserve">1 Minareli, Kubbeli ve 800 Cemaat Kapasiteli </t>
  </si>
  <si>
    <t xml:space="preserve">1 Minareli Kubbeli ve 500 Cemaat Kapasiteli </t>
  </si>
  <si>
    <t xml:space="preserve">Kubbeli ve 200 Cemaat Kapasiteli </t>
  </si>
  <si>
    <t xml:space="preserve">Kubbeli, 1 Minareli ve 600 Cemaat Kapasiteli </t>
  </si>
  <si>
    <t>1200 Cemaat Kapasiteli  ve 2 minare</t>
  </si>
  <si>
    <t xml:space="preserve">1 Minareli,  280 Cemaat Kapasiteli </t>
  </si>
  <si>
    <t xml:space="preserve">3 katlı 60 yatılı öğrenci Kapasiteli </t>
  </si>
  <si>
    <t xml:space="preserve">1 Minareli Kubbeli ve 250 Cemaat Kapasiteli </t>
  </si>
  <si>
    <t xml:space="preserve">Kubbeli ve 650 Cemaat Kapasiteli </t>
  </si>
  <si>
    <t xml:space="preserve">2 MinareliKubbeli ve 480 Cemaat Kapasiteli </t>
  </si>
  <si>
    <t xml:space="preserve">2 Minareli, Kubbeli ve 800 Cemaat Kapasiteli </t>
  </si>
  <si>
    <t xml:space="preserve">Çatı 1 Minareli, Kubbeli ve 800 Cemaat Kapasiteli </t>
  </si>
  <si>
    <t xml:space="preserve">Kubbeli, 1 Minareli  350 Cemaat Kapasiteli </t>
  </si>
  <si>
    <t xml:space="preserve">2 katlı 50 yatılı Öğrenci Kapasiteli </t>
  </si>
  <si>
    <t xml:space="preserve">90 Cemaat Kapasiteli </t>
  </si>
  <si>
    <t xml:space="preserve">Kubbeli ve 800 Cemaat Kapasiteli </t>
  </si>
  <si>
    <t>1 Minareli Kubbeli ve 1000 Cemaat Kapasiteli  (yıkılıp yeniden yapıldı),</t>
  </si>
  <si>
    <t xml:space="preserve">320 Cemaat Kapasiteli </t>
  </si>
  <si>
    <t>Kubbeli, 2 Minarelive 900 Cemaat Kapasiteli  ve alt katı 4-6 Yaş Kur’an Kursu</t>
  </si>
  <si>
    <t xml:space="preserve">Kubbeli ve 1200 Cemaat Kapasiteli  2 Minareli </t>
  </si>
  <si>
    <t xml:space="preserve">Kubbeli ve 500 Cemaat Kapasiteli </t>
  </si>
  <si>
    <t xml:space="preserve">1 Minareli, Çatılı ve 200 Cemaat Kapasiteli </t>
  </si>
  <si>
    <t xml:space="preserve">Kubbeli ve 700 Cemaat Kapasiteli </t>
  </si>
  <si>
    <t>600 Kapasiteli, 1 Minare</t>
  </si>
  <si>
    <t>130 Kapasiteli, 1 Minare,</t>
  </si>
  <si>
    <t>550 Kapasiteli, 1 Minare</t>
  </si>
  <si>
    <t>240 Kapasiteli, 1 Minare</t>
  </si>
  <si>
    <t>160 Kapasiteli, 1 Minare</t>
  </si>
  <si>
    <t>800 Kapasiteli, 2 minare</t>
  </si>
  <si>
    <t>460 Kapasiteli, 1 Minareli</t>
  </si>
  <si>
    <t>350 Kapasiteli, 1 Minareli</t>
  </si>
  <si>
    <t>150 Kapasiteli, Mescid</t>
  </si>
  <si>
    <t>100 Cemaat Kapasiteli  , Mescid</t>
  </si>
  <si>
    <t>200 Cemaat Kapasiteli  , Mescid</t>
  </si>
  <si>
    <t>1 Minareli Kubbeli ve 450 Cemaat Kapasiteli</t>
  </si>
  <si>
    <t>5000 Cemaat Kapasiteli, 2 Minareli</t>
  </si>
  <si>
    <t>2750 Kapasiteli, 2 Minareli</t>
  </si>
  <si>
    <t>2500 Kapasiteli, 2 Minareli</t>
  </si>
  <si>
    <t xml:space="preserve">Kubbeli ve 2 Minareli 450 Cemaat Kapasiteli </t>
  </si>
  <si>
    <t xml:space="preserve">6 Sınıf,, 120 öğrenci Kapasiteli </t>
  </si>
  <si>
    <t>3 Sınıf, 60 öğrenci kasiteli</t>
  </si>
  <si>
    <t xml:space="preserve">2 Sınıf,lı 40 öğrenci Kapasiteli </t>
  </si>
  <si>
    <t>2 Katlı ve 4 Sınıf,lı 4-6 Yaş K.Kursu</t>
  </si>
  <si>
    <t xml:space="preserve">2 Sınıf,lı 50 öğrenci Kapasiteli </t>
  </si>
  <si>
    <t xml:space="preserve">8 Sınıf, 160 öğrenci Kapasiteli </t>
  </si>
  <si>
    <t xml:space="preserve">2 Sınıf,lı 30 öğrenci Kapasiteli </t>
  </si>
  <si>
    <t>1 Katlı 2 Sınıf,lı 4-6 Yaş K.Kursu</t>
  </si>
  <si>
    <t>Tarsus Sokak Sağlıklaştırması İş</t>
  </si>
  <si>
    <t>Silifke Kalesi Sur Duvarları Rölöve, Restitüsyon ve Restorasyon Proje Proje Yapımı</t>
  </si>
  <si>
    <t>Eski Hal Camii Onarımı ve Çevre Düzenlemesi</t>
  </si>
  <si>
    <t>Mut Alahan Manastırı Röl. Rest,Resto.,Statik ,Elk Prj. Yapım İşi</t>
  </si>
  <si>
    <t>Kızkalesi Mozaik ve Sur Duvarları Rest. ve Çevre Düzenlmesi</t>
  </si>
  <si>
    <t>Mamure Kalesi Restorasyonu</t>
  </si>
  <si>
    <t>Silifke Müzesi Ek Bina Mimari, İnşaat, Makine, Elektrik Mühendisliği ve Teşhir Tanzim Projeleri Yapımı İşi</t>
  </si>
  <si>
    <t>Silifke, Narlıkuyu Beldesi, Zeus Tapınağı Rölöve, Restitüsyon, Restorasyon, İnşaat(Statik) Projelerinin Hazırlanması İşi</t>
  </si>
  <si>
    <t>Anamur İlçesi Mamure Hamamı Rölöve Restitüsyon Restorasyon Makine ve Elektrik Projelerinin Hazırlanması İşi</t>
  </si>
  <si>
    <t>Silifke Atatürk Evi ve Etnografya Müzesi Projelerinin Hazırlanması İşi</t>
  </si>
  <si>
    <t>Kızkalesi Aydınlatma İşi</t>
  </si>
  <si>
    <t>Tarsus İlçesi Kleopatra Kapısı (628 Ada 1 Parsel) Rölöve, Restitüsyon ve Restorasyon Projelerinin Hazırlanması İşi</t>
  </si>
  <si>
    <t>Silifke İlçesi Saray Mahallesi 2 Pafta 79 Ada 15 Parselde Bulunan Tescilli Yapının Rölöve, Restitüsyon ve Restorasyon, Makine-Sıhhi Tesisat, Elektrik ve Peyzaj Mimarlığı Projelerinin Hazırlanması İşi</t>
  </si>
  <si>
    <t>Mut İlçesi Dağpazarı Kilisesi Rölöve, Restitüsyon ve Restorasyon Projelerinin Hazırlanması İşi</t>
  </si>
  <si>
    <t>Silifke İlçesi Cennet Cehennem Örenyeri Çevre Düzenleme Projesi Arkeolojik Kalıntılar ( Eski Basamaklar) ve Meryem Ana Kilisesi Rölöve, Restitüsyon, Restorasyon Projelerinin Hazırlanması İşi</t>
  </si>
  <si>
    <t>Uzuncaburç Örenyeri Zeus Olbius Tapınağı Rölöve, Restitiüsyon, Restorasyon ve İnşaat Mühendisliği Projelerinin Hazırlanması İşi</t>
  </si>
  <si>
    <t>Uzuncaburç Örenyeri Helenistik Kule Rölöve, Restorasyon ve İnşaat Mühendisliği Projelerinin Hazırlanması İşi</t>
  </si>
  <si>
    <t>Silifke Tekir Ambarı Rölöve, Restitüsyon, Restorsayon Projelerinin Hazırlanması ve Hafriyat Yapılması İşi</t>
  </si>
  <si>
    <t>Uzuncaburç Örenyeri Temenos Duvarı Rölöve, Restitüsyon, Restorasyon Projelerinin Hazırlanması İşi</t>
  </si>
  <si>
    <t>Silifke Kalesi Restorasyonu</t>
  </si>
  <si>
    <t>Mamure Kalesi İkmal Restorasyonu (2015)</t>
  </si>
  <si>
    <t xml:space="preserve">Tarsus Müzesi (Eski Adliye Binası) Onarımı, Teşhir Tanzimi ve Çevre Düzenlemesi İşi  </t>
  </si>
  <si>
    <t>Mamure Kalesi Camii ve C Avlusu Uygulama İşi</t>
  </si>
  <si>
    <t>Kızkalesi (Deniz Kalesi) Aydınlatma İşi</t>
  </si>
  <si>
    <t>Silifke Kalesi 2. Etap Restorasyonu</t>
  </si>
  <si>
    <t>Silifke Sağlık Meslek Lisesi</t>
  </si>
  <si>
    <t>Tarsus Devlet Hastanesi</t>
  </si>
  <si>
    <t>Silifke Çamdüzü Tel İhata Çekilmesi</t>
  </si>
  <si>
    <t>100.Yıl TP Çocuk Oyun Alanı Yapımı</t>
  </si>
  <si>
    <t xml:space="preserve">Soğutucu </t>
  </si>
  <si>
    <t>100.Yıl  Tabiat Parkı Alan Düzenleme İşi</t>
  </si>
  <si>
    <t>Cehennemdere YHGS-Cocakderesi Bekçievi Tadilatı ve Yürüyüş Parkuru Yapımı işi</t>
  </si>
  <si>
    <t xml:space="preserve">64 Adet Fotokapan Alımı </t>
  </si>
  <si>
    <t>Sorunlu Tarım Al.Tes.ve İyileş.Prj</t>
  </si>
  <si>
    <t>TARIM ve ORMAN MÜDÜRLÜĞÜ YATIRIMLARI</t>
  </si>
  <si>
    <t>Organik Tar.Yaygın. ve Kont. Prj</t>
  </si>
  <si>
    <t>Hayvan Hastalık ve Zararlıları İle Mücadele Projesi</t>
  </si>
  <si>
    <t>İyi Tarım Uyg.Yaygınlaştırılması ve Kontrolü Projesi</t>
  </si>
  <si>
    <t>Türkiye Tarım Havzaları Üretim ve Destekleme Modeli Geliştirme Projesi</t>
  </si>
  <si>
    <t>Itri ve Tıbbi Bitk.İle Boya Bitk.Yet.Gel.Projesi</t>
  </si>
  <si>
    <t>Gıda ve Yem Numunesi Alma Hizm.Proj.</t>
  </si>
  <si>
    <t>Hayvansal Atıklardan İyoteknolojik Yolla  Enerji Üretiminin İncelenmesi ve Yaygınlaştırılması Projesi</t>
  </si>
  <si>
    <t>Arazi Toplulaştırma ve Tarla İçi Hizmetleri Geliştirme</t>
  </si>
  <si>
    <t>Kapalı Drenaj ve Tarla İçi Geliştirme</t>
  </si>
  <si>
    <t>Bitki Sağ.Uygulamaları ve  Kontr.Projesi</t>
  </si>
  <si>
    <t>İyi Tarım Uygulamalarının Yaygınlaştırılması ve  Kontrolü Projesi</t>
  </si>
  <si>
    <t>Merkez ve Taşra Tşk.Moderniz. Projesi</t>
  </si>
  <si>
    <t>Arazi Toplulaştırma ve Tigh Projesi</t>
  </si>
  <si>
    <t>Tarımsal İzleme ve Bilgi Sist.Projesi</t>
  </si>
  <si>
    <t>Entegre İdare ve Kont.Sist.Projesi</t>
  </si>
  <si>
    <t>Tarım Araz. Devir ve Takip Sist.Prj</t>
  </si>
  <si>
    <t>Tarımsal Bilgi Altyapısı ve Bulut Bilişim</t>
  </si>
  <si>
    <t>Gıda ve Yem Numunesi Alma</t>
  </si>
  <si>
    <t>Merkez ve Taşra Tşk. Moderniz. Projesi</t>
  </si>
  <si>
    <t>Arazi Toplulaştırma ve TİGH Projesi</t>
  </si>
  <si>
    <t>Tarım Araz. Devir ve Takip Sist. Prj</t>
  </si>
  <si>
    <t>Gıda ve Yem Numunesi Alma Projesi</t>
  </si>
  <si>
    <t>Kompost Üreten Kadından Tarıma ve Geri Dönüşüme Tam Destek</t>
  </si>
  <si>
    <t>Çamlıyaylada Küçük Arazilerde Kekik ve Lavanta Ekimi</t>
  </si>
  <si>
    <t>TARIM ve ORMAN BAKANLIĞI 7. BÖLGE MÜDÜRLÜĞÜ YATIRIMLARI</t>
  </si>
  <si>
    <t>Tp. Proje Etüd, Oyun Alanı ve Çevre İhata Yapım</t>
  </si>
  <si>
    <t xml:space="preserve">Deniz Kaplumbağası İzl. ve Koruma İşi </t>
  </si>
  <si>
    <t xml:space="preserve">Deniz Kapl. Kurtarma ve Reh. Merkezi </t>
  </si>
  <si>
    <t>AYH ve Su Ürünleri Projesi (AV) Konteyner Alımı</t>
  </si>
  <si>
    <t xml:space="preserve">Broşür, Poster ve Mücadele Rehberi Yaptırılması İşi </t>
  </si>
  <si>
    <t>Mersin İli’nin Karasal ve İç Su Ekosistemleri Biyolojik Çeşitlilik Envanter ve İzleme Projesi Yapımı İşi</t>
  </si>
  <si>
    <t xml:space="preserve">Korunan Alanlarda Altyapı ve Tesis Uygulamaları </t>
  </si>
  <si>
    <t>100. Yıl Tabiat Parkı Elektrik ve Su Tesisatı Altyapı ve Saha Aydınlatma İşi</t>
  </si>
  <si>
    <t>Sulak Alanların Korunması, Tanzimi ve Rehabilitasyonu</t>
  </si>
  <si>
    <t>Av Yaban Hayatı ve Su Ürünleri (AV) Hopur-Topaşır, Kesteldağı, Kadıncık Vadisi Demirbaş Malzeme Alımı</t>
  </si>
  <si>
    <t>Av Yaban Hayatı ve Su Ürünleri (AV) Kamera Sistemi Yapımı</t>
  </si>
  <si>
    <t xml:space="preserve">Çamlıyayla Kadıncık Vadisi WC, Seyir Terası Yapımı ve Alan Düzenleme İşi </t>
  </si>
  <si>
    <t xml:space="preserve">Cehennemderesi Yhgs Barınak, WC, Su İsale Hattı, Kamp Alanı ve Yürüyüş Parkuru Yapımı
İşi  </t>
  </si>
  <si>
    <t>Yerköprü Şelalesi Tabiat Anıtında Bulunan Kır Kahvesi Önüne Ahşap Görünümlü Kaplama ve Gölgelik(Pergole) Yapımı  İşi</t>
  </si>
  <si>
    <t>Mut Yerköprü Şelalesi Tabiat Anıtı'nın Yürüyüş Yolunun ve Elektrik Hattı Tesislerinin Bakım Onarımı  İşi</t>
  </si>
  <si>
    <t xml:space="preserve">Bahçe Alabalık İstasyonu Elektrik Üretim Türbini Tamir Bakım ve Onarımı İşi </t>
  </si>
  <si>
    <t>YHGS Yaban Hayvanları Yakalama,İzleme, Envanter ve Yönetim ve Gelişme Planı Yapımı İşi</t>
  </si>
  <si>
    <t>TAPU ve KADASTRO HATAY XII. MÜDÜRLÜĞÜ YATIRIMLARI</t>
  </si>
  <si>
    <t>Mrs - Anm (Anamur) 3402 S.K./22-A Uygulaması Kadastral Harita ve Harita Bilgilerinin Güncellenmesi İşi</t>
  </si>
  <si>
    <t>Mrs - Mut 3402 S.K./22-A Uygulaması Kadastral Harita ve Harita Bilgilerinin Güncellenmesi İşi</t>
  </si>
  <si>
    <t>Mrs - Slf (Silifke) 3402 S.K./22-A Uygulaması Kadastral Harita ve Harita Bilgilerinin Güncellenmesi İşi</t>
  </si>
  <si>
    <t>Mrs - Adz (Akdeniz) 3402 S.K./22-A Uygulaması Kadastral Harita ve Harita Bilgilerinin Güncellenmesi İşi</t>
  </si>
  <si>
    <t>Mersin 1. Grup 3402 S.K./22-A Uygulaması Kadastral Harita ve Harita Bilgilerinin Güncellenmesi İşi</t>
  </si>
  <si>
    <t>Mrs - Mut Iı 3402 S.K./22-A Uygulaması Kadastral Harita ve Harita Bilgilerinin Güncellenmesi İşi</t>
  </si>
  <si>
    <t>Mrs - Erd (Erdemli) 3402 S.K./22-A Uygulaması Kadastral Harita ve Harita Bilgilerinin Güncellenmesi İşi</t>
  </si>
  <si>
    <t xml:space="preserve">4 KATLI ve 75 YATILI ÖĞRENCİ Kapasiteli </t>
  </si>
  <si>
    <t>AB Yeşil Tarım Uyg. Uyumlaştırılması Projesi</t>
  </si>
  <si>
    <t>Organik Tarım Uygulamalarının Yaygınlaştırılması ve Kontrolü Projesi</t>
  </si>
  <si>
    <t>18.667 m. İhata Yapılması</t>
  </si>
  <si>
    <t>14.450 m İhata Yapılması</t>
  </si>
  <si>
    <t>Adana - Mersin Arası (67 km) 3. ve 4. Yollar İçin Uygulama Projesinin Hazırlanması</t>
  </si>
  <si>
    <t xml:space="preserve">Yaya Üst Geçidi </t>
  </si>
  <si>
    <t>Enerji Nakil Hattı</t>
  </si>
  <si>
    <t>Kayseri-B.Köprü-Ulukışla-Yenice-Mersin-Adana-T.Kale Elektrifaksiyon Tesisleri Yapımı</t>
  </si>
  <si>
    <t xml:space="preserve">Yeni Taşkent Bölgesi (Mersin-Tarsus OSB) İltisak hattı Yapımına yönelik Uygulama Projeleri Hazırlanması </t>
  </si>
  <si>
    <t>Trafo Merkezi Tevisat (1 Adet 31,5 kV Hat Fideri Tevsiat Çalışması)</t>
  </si>
  <si>
    <t>1 Blok, Bodrum + Zemin + 3 Kat + Çatı Katı</t>
  </si>
  <si>
    <t xml:space="preserve">352 mt. Uzunlukta İskele, Feribot Kapak Atma Rampası: 2 Adet (16,50 mt.  ve 22,50 mt.'lik) Deniz Uçağı Yanaş. Platformu : 1 Adet (30  x 3 mt. ebatlarında platform) </t>
  </si>
  <si>
    <t>Tarsus Üçgen Çarşı Yapım İşi</t>
  </si>
  <si>
    <t>Tarsus Yeni Mh 4442 Ada 10 Parsel ve 3 Parselde Bulunan Gazezzade Vakıf Apartmanları (2 Adet Apartman)Asansör Tesisatı Revizyonu İşi</t>
  </si>
  <si>
    <t>Silifke Taşucu-Haliliye (Reşadiye) Camii 2018-2019 Yılları Restorasyonu İşi</t>
  </si>
  <si>
    <t>Mut Laal Paşa Cami Restorasyon İşi</t>
  </si>
  <si>
    <t>Mersin-Tarsus Eshab-ı Kehf Cami Onarım İşi</t>
  </si>
  <si>
    <t>Mersin İlçeleri KGYS (MOBESE) Yapım İşi</t>
  </si>
  <si>
    <t>Polis Eğitim Merkezi Açık Halı Saha Yapım İşi</t>
  </si>
  <si>
    <t>İl Özel İdaresi Onarım İşi</t>
  </si>
  <si>
    <t>İl Özel İdaresi Kırmızı-Lacivert İş Hanı Onarım İşi</t>
  </si>
  <si>
    <t>Akdeniz İlçesi Yeşilova Köyü Güvenlik Sistemi Kamera Alımı ve Montajı</t>
  </si>
  <si>
    <t>Akdeniz İlçesi Yanpar Köyü Güvenlik Sistemi Kamera Alımı ve Montajı</t>
  </si>
  <si>
    <t>Akdeniz İlçesi Esenler Köyü Camisinin Onarım İşi</t>
  </si>
  <si>
    <t>Çamlıyayla İlçesi Muhtelif Köylerin Tarımsal Sulama Suyu Tesisi Yapım İşi</t>
  </si>
  <si>
    <t xml:space="preserve">Çamlıyayla İlçesi Muhtelif Köylerin Tarımsal Sulama Suyu Tesisi Yapım İşi                     </t>
  </si>
  <si>
    <t>Erdemli İlçesi Muhtelif Köylerin Tarımsal Sulama Suyu Tesisi Yapım İşi</t>
  </si>
  <si>
    <t xml:space="preserve">Erdemli İlçesi Muhtelif Köylerin Tarımsal Sulama Suyu Tesisi Yapım İşi                          </t>
  </si>
  <si>
    <t xml:space="preserve">Gülnar İlçesi Muhtelif Köylerin Tarımsal Sulama Suyu Tesisi Yapım İşi                      </t>
  </si>
  <si>
    <t>Mezitli İlçesi Muhtelif Köylerin Tarımsal Sulama Suyu Tesisi Yapım İşi</t>
  </si>
  <si>
    <t xml:space="preserve">Mezitli İlçesi Muhtelif Köylerin Tarımsal Sulama Suyu Tesisi Yapım İşi                         </t>
  </si>
  <si>
    <t>Mut İlçesi Muhtelif Köylerin Tarımsal Sulama Suyu Tesisi Yapım İşi</t>
  </si>
  <si>
    <t xml:space="preserve">Mut İlçesi Muhtelif Köylerin Tarımsal Sulama Suyu Tesisi Yapım İşi                            </t>
  </si>
  <si>
    <t>Silifke İlçesi Muhtelif Köylerin Tarımsal Sulama Suyu Tesisi Yapım İşi</t>
  </si>
  <si>
    <t xml:space="preserve">Silifke İlçesi Muhtelif Köylerin Tarımsal Sulama Suyu Tesisi Yapım İşi                       </t>
  </si>
  <si>
    <t xml:space="preserve">Tarsus İlçesi Muhtelif Köylerin Tarımsal Sulama Suyu Tesisi Yapım İşi                    </t>
  </si>
  <si>
    <t>Toroslar İlçesi Muhtelif Köylerin Tarımsal Sulama Suyu Tesisi Yapım İşi</t>
  </si>
  <si>
    <t xml:space="preserve">Toroslar İlçesi Muhtelif Köylerin Tarımsal Sulama Suyu Tesisi Yapım İşi                 </t>
  </si>
  <si>
    <t xml:space="preserve">Yenişehir İlçesi Muhtelif Köylerin Tarımsal Sulama Suyu Tesisi Yapım İşi                </t>
  </si>
  <si>
    <t>45.944 m² Parke Taşı</t>
  </si>
  <si>
    <t>38.121 m² Parke Taşı</t>
  </si>
  <si>
    <t>31.056  m² Parke Taşı</t>
  </si>
  <si>
    <t>30.863 m² Parke Taşı</t>
  </si>
  <si>
    <t>48.850 m² Parke Taşı</t>
  </si>
  <si>
    <t>26.334 m² Parke Yapım İşi</t>
  </si>
  <si>
    <t>31.541 m² Parke Yapım İşi</t>
  </si>
  <si>
    <t>23.033 m² Parke Yapım İşi</t>
  </si>
  <si>
    <t>30.570 m² Parke Yapım İşi</t>
  </si>
  <si>
    <t>22.300 m² Parke Yapım İşi</t>
  </si>
  <si>
    <t xml:space="preserve">40.400 m² Parke Yapım İşi </t>
  </si>
  <si>
    <t xml:space="preserve">40.410 m² Parke Yapım İşi </t>
  </si>
  <si>
    <t xml:space="preserve">318.229 m² Parke Yapım İşi </t>
  </si>
  <si>
    <t xml:space="preserve">37.500 m² Parke Yapım İşi </t>
  </si>
  <si>
    <t xml:space="preserve">47.500 m² Parke Yapım İşi </t>
  </si>
  <si>
    <t>348.000 m² Parke Yapım İşi (114 mahalle)</t>
  </si>
  <si>
    <t>Polis Meslek Eğitim Merkezi Müdürlüğü 1265 m. Uzunluğunda Çevre Duvarı Yapım ve Atıksuyu Arıtma</t>
  </si>
  <si>
    <t xml:space="preserve">16.100 m. Sulama Boru İşi </t>
  </si>
  <si>
    <t>11.600  m. Sulama Boru İşi</t>
  </si>
  <si>
    <t xml:space="preserve">38,250  m. Sulama Boru İşi </t>
  </si>
  <si>
    <t xml:space="preserve">6.100 m. Sulama Boru İşi </t>
  </si>
  <si>
    <t>Mut Hamamköy Mahallesi Halı Saha Yapım İşi</t>
  </si>
  <si>
    <t>Yenişehir İlçesi Muhtelif Köylerin Tarımsal Sulama Suyu Tesisi Yapım İşi</t>
  </si>
  <si>
    <t>Tarsus İlçesi Muhtelif Köylerin Tarımsal Sulama Suyu Tesisi Yapım İşi</t>
  </si>
  <si>
    <t>Gülnar İlçesi Muhtelif Köylerin Tarımsal Sulama Suyu Tesisi Yapım İşi</t>
  </si>
  <si>
    <t xml:space="preserve">Erdemli İlçesi Muhtelif Köy yollarının Asfalt, Stabilize, Menfez ve Köy İçi Yollarının Beton Parke Yapılması İşi </t>
  </si>
  <si>
    <t xml:space="preserve">Bozyazı İlçesi Muhtelif Köylerin Tarımsal Sulama Suyu Tesisi Yapım İşi                        </t>
  </si>
  <si>
    <t>Bozyazı İlçesi Muhtelif Köylerin Tarımsal Sulama Suyu Tesisi Yapım İşi</t>
  </si>
  <si>
    <t xml:space="preserve">Aydıncık İlçesi Muhtelif Köylerin Tarımsal Sulama Suyu Tesisi Yapım İşi                     </t>
  </si>
  <si>
    <t>Aydıncık İlçesi Muhtelif Köylerin Tarımsal Sulama Suyu Tesisi Yapım İşi</t>
  </si>
  <si>
    <t xml:space="preserve">Anamur İlçesi Muhtelif Köylerin Tarımsal Sulama Suyu Tesisi Yapım İşi                    </t>
  </si>
  <si>
    <t>Anamur İlçesi Muhtelif Köylerin Tarımsal Sulama Suyu Tesisi Yapım İşi</t>
  </si>
  <si>
    <t xml:space="preserve">Akdeniz İlçesi Muhtelif Köylerin Tarımsal Sulama Suyu Tesisi Yapım İşi                   </t>
  </si>
  <si>
    <t>Akdeniz İlçesi Muhtelif Köylerin Tarımsal Sulama Suyu Tesisi Yapım İşi</t>
  </si>
  <si>
    <t>Aynalıgöl Mağarası Aydınlatma ve Çevre Düzenlemesi (Çka İle Müşterek)</t>
  </si>
  <si>
    <t>YATIRIM İZLEME ve KOORDİNASYON BAŞKANLIĞI YATIRIMLARI</t>
  </si>
  <si>
    <t xml:space="preserve">Mersin İli Akdeniz Belediyesi Sınırları İçerisinde Bitümlü Sıcak Asfalt, Temel ve Kaldırım İşleri Yapım İşi </t>
  </si>
  <si>
    <t>Asfalt Temel ve Kaldırım İşleri Yapım İşi</t>
  </si>
  <si>
    <t xml:space="preserve">Vali Konağı Isıtma Soğutma Sistemi Yenilenmesi ve Doğalgaza Dönüşümü İşi </t>
  </si>
  <si>
    <t>Mersin Valiliği Pirireis ve Eğriçam Lojmanlarına Doğalgaz Tesisatı Kombi ve Tadilat Yapım İşi</t>
  </si>
  <si>
    <t>Doğalgaz Tesisatı Kombi ve Tadilat Yapım İşi</t>
  </si>
  <si>
    <t>Güvenlik Kulübesi ve Yeni Otopark Yapım İşi</t>
  </si>
  <si>
    <t>Toroslar İlçesi, Buluklu Okul Binasının Rölöve, Restitüsyon, Restorasyon, Makine- Sıhhi Tesisat, Elektrik ve Peyzaj Mimarlığı Projelerinin Hazırlanması İşi</t>
  </si>
  <si>
    <t xml:space="preserve">İl Nüfus ve Vatandaşlık Müdürlüğü Hizmet Binası Tadilat İşi </t>
  </si>
  <si>
    <t xml:space="preserve">Mezitli İlçe Hükümet Konağı Hizmet Binası Avam Proje, Uygulama Proje, İhale Dosyası ve Zemin Etüdü Hizmet Alımı İşi </t>
  </si>
  <si>
    <t>Tarsus İlçe Hükümet Konağı Hizmet Binası Proje ve İhale Dokümanlarının Hazırlanması Hizmet Alımı İşi</t>
  </si>
  <si>
    <t xml:space="preserve">Yenişehir İlçe Hükümet Konağı Avam Proje, Uygulama Projeleri Teknik Şartname ve Keşif Raporlarının Hazırlanması ve Zemin Etüdü Hizmet Alımı İşi </t>
  </si>
  <si>
    <t xml:space="preserve">Silifke İlçesi Uzuncaburç Diokaisareia Tiyatrosunun Rölöve, Restitüsyon ve Restorasyon Projelerinin Hazırlanması İşi </t>
  </si>
  <si>
    <t>Mut Derepazarı Mahallesi Pazaryeri İçin Kesimhane Wc Binası ve Kilit Parke Taşı Yapım İşi</t>
  </si>
  <si>
    <t>Pazaryeri İçin Kesimhane, Wc Binası ve Kilitli Parke Taşı Yapım İşi</t>
  </si>
  <si>
    <t>Akdeniz İlçesi Mesudiye Mahallesi 31 Pafta 259 Ada 10 Parselde Yer Alan Konağın Rölöve, Restitüsyon, Restorasyon, Elektrik, Statik ve Makine Projelerinin Hazırlanması İşi</t>
  </si>
  <si>
    <t>Ören Beldesi 2. Etap 340 Adet
Konut İle Adaiçi Altyapı, Genel Altyapı ve Çevre Düzenlemesi İşi.</t>
  </si>
  <si>
    <t>Toroslar 612 Adet Konut, 1 Er Adet 24 Derslikli İlköğretim Okulu, Ticaret Merkezi, Sağlık Ocağı, Camii İle Adaiçi, Genel Altyapı ve Çevre Düzenleme İnşaatı</t>
  </si>
  <si>
    <t>Taşucu 407 Adet Konut, 1 Adet; 24 Derslikli İlköğretim Okulu, Camii ve Ticaret Merkezi İnşaatları İle Adaiçi, Genel Altyapı ve Çevre Düzenlemesi</t>
  </si>
  <si>
    <t>80 Adet Konut İle Adaiçi,Genel
Altyapı ve Çevre Düzenlemesi İnşaatı İşi</t>
  </si>
  <si>
    <t>Fevzi Çakmak Mah. 384 Konut İle Adaiçi,Genel Altyapı ve Çevre Düzenlemesi İnşaatı İşi</t>
  </si>
  <si>
    <t>Vergi Dairesi Hizmet Binası İle Altyapı ve Çevre Düzenlemesi İnşaatı İşi</t>
  </si>
  <si>
    <t>Çamlıyayla İlçe J.K.Lığı, Gülnar İlçe J.K.Lığı, Demirören, Çiftlik ve Sarıkavak J.Krk.K.Lıkları Hizmet Binalarının Kalorifer Kazan ve Tesisatları Bakım Onarımı İşi</t>
  </si>
  <si>
    <t>Güneş Enerjisi, Kapı, Banyo ve Mutfak Dolabı Onarımı İşi</t>
  </si>
  <si>
    <t>Çamlıyayla İlçe J.K.Lığı (10), Silifke – Çiftlik (2) ve Kırobası J.Krk.K.Lığı (1) Daireli Lojmanının Bakım Onarım İşi</t>
  </si>
  <si>
    <t>200 Metre Çevre Duvarı ve Nizamiye Tagı Yapım İşi</t>
  </si>
  <si>
    <t>Erbaş ve Erlerin Koğuş ve Tuvaletlerinin Yenilenmesi İşi</t>
  </si>
  <si>
    <t>GENÇLİK ve SPOR İL MÜDÜRLÜĞÜ YATIRIMLARI</t>
  </si>
  <si>
    <t>Taşucu Kız Öğrenci Yurdu Güçlendirme ve Modernizasyonu İşi</t>
  </si>
  <si>
    <t>Yenişehir Servet Tazegül Spor Salonu Çatı ve Teras Tadilatı, Asansör Bakım ve İzolasyon Çalışması Yapılması İşi</t>
  </si>
  <si>
    <t>11 Noktada KGYS ve Diğer Merkez İlçelere 10 Nokta PTS</t>
  </si>
  <si>
    <t>Milli Kriptolu Dmr Sayısal Telsiz Sistemi Bakım-Onarım İşlemleri ve Yedek Malzeme Alımı</t>
  </si>
  <si>
    <t>Mersin İl Emniyet Müdürlüğü Telsiz Muhaberesinin İyişeltirlmesi İçin Uhf Dmr Trunk Site Dmr Röle ve Röle Malzemesi Alımı</t>
  </si>
  <si>
    <t>Mersin İl Emniyet Müdürlüğü WC Lavabo Onarımı ve Mantolama Yapım İşi</t>
  </si>
  <si>
    <t>Tarsus Fevzi Çakmak Polis Merkezi ve Çevik Kuvvet Grup Amirliği Hizmet Binası Yapım İşi</t>
  </si>
  <si>
    <t>Mersin İl Merkezi ve İlçeler KGYS Modernizasyonu</t>
  </si>
  <si>
    <t>Mersin İl Emniyet Müdürlüğü Bünyesinde Bulunan Fotoğraf Makineleri ve Objektifleri İçin Yedek Malzeme Alımı</t>
  </si>
  <si>
    <t>İl Merkezi ve Dış İlçe KGYS Bakım Onarım İşi</t>
  </si>
  <si>
    <t>İl Merkezi ve Dış İlçelerde Bulunan Jeneratörlerin Bakım Onarım İşi</t>
  </si>
  <si>
    <t xml:space="preserve">Çatı, Mantolama ve Doğalgaz Dönüşüm İşi </t>
  </si>
  <si>
    <t>Dereyurt Göleti ve Sulaması</t>
  </si>
  <si>
    <t>ÇEVRE, ŞEHİRCİLİK ve İKLİM DEĞİŞİKLİĞİ İL MÜDÜRLÜĞÜ YATIRIMLARI</t>
  </si>
  <si>
    <t>AİLE ve SOSYAL HİZMETLER İL MÜDÜRLÜĞÜ YATIRIMLARI</t>
  </si>
  <si>
    <t>Mezitli Sosyal Hizmet Merkezi Binası Onarımı ve Tefrişatı</t>
  </si>
  <si>
    <t>Tabiat Parkları-Aydıncık</t>
  </si>
  <si>
    <t>2002-2022 Yılları Arası Doğrudan Temin Usulü İle Bakım-Onarım</t>
  </si>
  <si>
    <t>1 Blok 6 Daire</t>
  </si>
  <si>
    <t>Helikopter Pisti ve Hangar Binası</t>
  </si>
  <si>
    <t>Lojman Alımı</t>
  </si>
  <si>
    <t>1 Blok 8 Daire</t>
  </si>
  <si>
    <t>Kafeterya Yapımı</t>
  </si>
  <si>
    <t>Kafeterya</t>
  </si>
  <si>
    <t>Silifke Cavit Erden Caddesi Sokak Sağlıklaştırma Uygulama İşi</t>
  </si>
  <si>
    <t>Sokak Sağlıklaştırma</t>
  </si>
  <si>
    <t>Silifke Ortaören Camii Rölöve, Restitüsyon, Restorasyon, Statik, Elektrik ve Makine Projelerinin Hazırlanması İşi</t>
  </si>
  <si>
    <t>Arkeolojik Kazı</t>
  </si>
  <si>
    <t>Kuskan Mahallesi Kur’an Kursu</t>
  </si>
  <si>
    <t>Kuran Kursu</t>
  </si>
  <si>
    <t>Aşağıköselerli Mahallesi Yeni Cami</t>
  </si>
  <si>
    <t>Cami Yapımı</t>
  </si>
  <si>
    <t>Camili Köyü Cami Proje Temin İşi</t>
  </si>
  <si>
    <t>Camili Köyü Cami Onarım İşi</t>
  </si>
  <si>
    <t>Tarsus Zorbashark Mahallesi 4411 ada 1 Parsel ve 4631 Ada 1 Parsel Arkeolojik Kazı Yapım İşi</t>
  </si>
  <si>
    <t>Yeni Mahalle 4442 Ada 10 ve 3 Parselde Bulunan Vakıf Apartmanı Onarım İşi</t>
  </si>
  <si>
    <t>Mersin-Tarsus Eshab-ı Kehf Türbesi Aydınlatma İşi</t>
  </si>
  <si>
    <t>Mersin-Akdeniz Ulu Cami Onarım İşi</t>
  </si>
  <si>
    <t>Mersin-Silifke Mukaddem Dede Türbesi Proje İşi</t>
  </si>
  <si>
    <t>Mersin-Silifke Alaaddin Cami Yağmur Suyu Tahliye Sistemi İşi</t>
  </si>
  <si>
    <t>Mersin-Akdeniz Eski Camii Basit Onarım İşi</t>
  </si>
  <si>
    <t>Trafo Merkezi Tevsiat (154 kV, 1 Fider (Çamlıyayla)</t>
  </si>
  <si>
    <t>Trafo Merkezi (154/33 100 MVA)</t>
  </si>
  <si>
    <t>Trafo Merkezi Tevisat (154 kV 1 Fider İlavesi)</t>
  </si>
  <si>
    <t>Trafo Merkezi Tevsiat (33 kV OG Şalt) İlavesi</t>
  </si>
  <si>
    <t>Trafo Merkezi Tevisat (154 kV, 1 Fider (2.Trafo, Reaktör) ve 33 kV Şalt)</t>
  </si>
  <si>
    <t>Trafo Merkezi Tevisat (154 kV 2 Fider İlavesi (TR-3 ve TR-4)</t>
  </si>
  <si>
    <t>Bakım Onarım Bölüğü Komutanlığı Erbaş  ve Er Koğuşlarının Çatı Yapımı</t>
  </si>
  <si>
    <t>Tarsus Tarihi Ticaret Merkezi III. Etap Sağlıklaştırma ve Çevre Düzenleme İşi</t>
  </si>
  <si>
    <t>Lojman Çatı Bakım Onarım</t>
  </si>
  <si>
    <t>Mezitli, Yenişehir, Toroslar</t>
  </si>
  <si>
    <t>Tece Polis Evi Bakı Onarım</t>
  </si>
  <si>
    <t>Mut Bölge Trafik Denetleme İstasyon Amirliği Hizmet Binası</t>
  </si>
  <si>
    <t>Çeşmeli Bölge Trafik Denetleme İstasyon Amirliği Hizmet Binası</t>
  </si>
  <si>
    <t>Anamur İlçe Emniyet Müdürlüğü Hizmet Binası</t>
  </si>
  <si>
    <t>Göç İdaresi Müdürlüğü Hizmet Binası Bakım-Onarım</t>
  </si>
  <si>
    <t>Yenice Gar Sahasında Bulunan Tescilli Gar ve 11 Plan Numaralı Binalarının Restorasyonlarının ve Çevre Düzenlemelerinin Yapılması</t>
  </si>
  <si>
    <t>Restorasyon ve Çevre Düzenleme</t>
  </si>
  <si>
    <t>GÖÇ MÜDÜRLÜĞÜ</t>
  </si>
  <si>
    <t>Kampüs Altyapısı</t>
  </si>
  <si>
    <t>Anamur,  Mut, Erdemli, Gülnar, Çamlıyayla, Tarsus,Silifke , Toroslar, Bozyazı</t>
  </si>
  <si>
    <t>Anamur,  Bozyazı,Mut, Çamlıyayla,Tarsus, Erdemli, Gülnar, Silifke</t>
  </si>
  <si>
    <t>Anamur,  Mut, Erdemli, Gülnar, Çamlıyayla, Tarsus,Silifke , Toroslar</t>
  </si>
  <si>
    <t>25 Proje</t>
  </si>
  <si>
    <t>Orman Yolları Yapım ve Onarım</t>
  </si>
  <si>
    <t>Anamur,  Mut, Erdemli, Gülnar, Çamlıyayla, Tarsus,Silifke , Toroslar,Mezitli, Bozyazı</t>
  </si>
  <si>
    <t>26 Proje</t>
  </si>
  <si>
    <t>İdare Binalarının İşletilmesi</t>
  </si>
  <si>
    <t>Gülnar , Aydıncık, Silifke</t>
  </si>
  <si>
    <t xml:space="preserve">  Mut, Tarsus, Akdeniz, Mezitli, Bozyazı, Mut, Çamlıyayla, Yenişehir</t>
  </si>
  <si>
    <t>Silifke, Bozyazı, Mezitli,Tarsus</t>
  </si>
  <si>
    <t>Akdeniz Meyve Sineği İle Biyoteknik Mücadele Projesi</t>
  </si>
  <si>
    <t xml:space="preserve">Yangın Entegre Tarımsal Kalkınma Projesi </t>
  </si>
  <si>
    <t>Silifke, Aydıncık</t>
  </si>
  <si>
    <t>Adaçayı Yetiştiriciliği Projesi</t>
  </si>
  <si>
    <t>Badem ve Ceviz İkilisi Projesi</t>
  </si>
  <si>
    <t>Osmanlı Yadigarı Salep Yetiştiriciliği Projesi</t>
  </si>
  <si>
    <t>Kekik Yetiştiriciliği Projesi</t>
  </si>
  <si>
    <t>Keçiboynuzuyla (Harnup) Şifa Kaynağı Oluyor Projesi</t>
  </si>
  <si>
    <t xml:space="preserve">Sumak Yetiştiriciliğini Yaygınlaştırma Projesi </t>
  </si>
  <si>
    <t>Sarımsak Yetiştiriciliği Projesi</t>
  </si>
  <si>
    <t>Silifke-Toroslar</t>
  </si>
  <si>
    <t>Karabuğdayda Ak Günler Projesi</t>
  </si>
  <si>
    <t>Sıra Baharatı (Kimyon) Yetiştiriciliği Projesi</t>
  </si>
  <si>
    <t>Safran Yetiştiriciliği Projesi</t>
  </si>
  <si>
    <t>Sumak Yetiştiriciliği Projesi</t>
  </si>
  <si>
    <t xml:space="preserve">Damla Sulama Yöntemiyle Çeltik Üretiminin Yaygınlaştırılması Projesi </t>
  </si>
  <si>
    <t>Kırmızı Toprakların Mucizesi Keçiboynuzu</t>
  </si>
  <si>
    <t>Tarsus, Gülnar,Erdemli, Silifke, Bozyazı, Anamur, Toroslar, Mezitli ve Aydıncık</t>
  </si>
  <si>
    <t>İlkaltın Kivi Çeşidi ile Geleceğe Yatırım Yap Projesi</t>
  </si>
  <si>
    <t>Tatlıpatatesin Şifası Kadının Gücü ile Birleşiyor Projesi</t>
  </si>
  <si>
    <t>Hayvancılığa Nefes Projesi</t>
  </si>
  <si>
    <t>Fiğ İle Gelen Bereket Projesi</t>
  </si>
  <si>
    <t>Yapay Resif Bloklarının İmal Edilmesi ve Deniz Tabanına Yerleştirilmesi Projesi</t>
  </si>
  <si>
    <t>Çayır ve Mera Islah ve Amenajman Projeleri Mebran Havuzu</t>
  </si>
  <si>
    <t>Çayır ve Mera Islah ve Amenajman Projeleri Toplama ve İsale Boruları</t>
  </si>
  <si>
    <t>Tıbbi Aromatik Bitkileri Üretmek İyi Gelecek</t>
  </si>
  <si>
    <t>Şevketi Bostanla Şifanız Bol Olsun</t>
  </si>
  <si>
    <t>Arslanköy’ De Gül Burnu (Kuşburnu)</t>
  </si>
  <si>
    <t>Turunçgillerde İyi Tarım Uygulamaları İle Kazancınız Bol Olsun Projesi</t>
  </si>
  <si>
    <t>Akdeniz, Erdemli, Mezitli, Tarsus</t>
  </si>
  <si>
    <t>Verimli Hilal Bölgesinde Yerli Ve Milli Arpa Tohumlarının Dağıtılması</t>
  </si>
  <si>
    <t>Tarsusta Soyanın Gücü</t>
  </si>
  <si>
    <t>Milli Nohut Tohumlarımız Toprak İle Buluşması</t>
  </si>
  <si>
    <t>Tatlı patatesle Üretimde Tat</t>
  </si>
  <si>
    <t>Anamur, Yenişehir, Bozyazı, Mezitli, Aydıncık</t>
  </si>
  <si>
    <t xml:space="preserve">Şifa Deposu Passiflora Yetiştiriciliği </t>
  </si>
  <si>
    <t>Toprağın ve Geleceğin İçin Kompost Gübre Üret</t>
  </si>
  <si>
    <t xml:space="preserve">Tarımın Değeri, Soyanın Önemi </t>
  </si>
  <si>
    <t>Suvat Yapımı</t>
  </si>
  <si>
    <t>Toroslar, Mezitli, Mut, Erdemli, Tarsus, Çalıyayla</t>
  </si>
  <si>
    <t>Gölgelik Yapımı</t>
  </si>
  <si>
    <t>Mut, Toroslar, Mezitli</t>
  </si>
  <si>
    <t>Ceviz Bahçesi Demontrasyonu</t>
  </si>
  <si>
    <t>Mut, Erdemli, Çamlıyayla, Mezitli</t>
  </si>
  <si>
    <t>Trabzon Hurması Bahçesi Demonstrasyonu</t>
  </si>
  <si>
    <t>Tarsus, Toroslar, Çamlıyayla</t>
  </si>
  <si>
    <t>Modern Arı Kovanı</t>
  </si>
  <si>
    <t>Toroslar, Mezitli, Erdemli, Tarsus, Çalıyayla, Silifke</t>
  </si>
  <si>
    <t>Sebze Üretiminde Biyoteknik Mücadelenin Yaygınlaştırılması Projesi</t>
  </si>
  <si>
    <t>Akdeniz, Çamlıyayla, Mezitli, Erdemli, Silifke, Tarsus</t>
  </si>
  <si>
    <t>Silifke Şiddet Önleme ve İzleme Merkezi Müdürlüğü</t>
  </si>
  <si>
    <t>Erdemli Özel Eğitim Anaokulu (Prefabrik)</t>
  </si>
  <si>
    <t>Mezitli Özel Eğitim Anaokulu(Prefabrik)</t>
  </si>
  <si>
    <t>Anamur Rüştü Kazım Yücelen Mesleki Eğitim Merkezi</t>
  </si>
  <si>
    <t>Mersin Anadolu İmam Hatip Lisesi+200 Öğrenci Kap.Pan.+Spor Salonu+Tatbikat Mescidi</t>
  </si>
  <si>
    <t>Suphiye Eren Özel Eğitim Uygulama Okulu</t>
  </si>
  <si>
    <t>Kuyuluk İlkokulu</t>
  </si>
  <si>
    <t>Şehit Ahmet Yıldırım Ortaokulu(Bahriye Ortaokulu)</t>
  </si>
  <si>
    <t>34 Derslik+200 Öğrenci Kapasiteli Pansiyon+Spor Salonu+Tatbikat Camii</t>
  </si>
  <si>
    <t>Koyuncu Mh. Camii</t>
  </si>
  <si>
    <t>Hacıhalilarpaç Mh. Kur’an Kursu</t>
  </si>
  <si>
    <t>Tömük Mh. Kale Kur’an Kursu</t>
  </si>
  <si>
    <t>Tömük Mh. Cerrah Hüseyin Arslan Kur’an Kursu</t>
  </si>
  <si>
    <t>Kumkuyu Mh. Azimli Kur’an Kursu</t>
  </si>
  <si>
    <t>Koyuncu Mh. Alacaören Kur’an Kursu</t>
  </si>
  <si>
    <t>Aşağıköselerli Mh. Üçpınar Aktepe Camii</t>
  </si>
  <si>
    <t xml:space="preserve">Deveci Mh. Toki Camii </t>
  </si>
  <si>
    <t xml:space="preserve">Yapıntı Mh. Zeytinlik Camii </t>
  </si>
  <si>
    <t>Bahşiş Mh.  Kur’an Kursu</t>
  </si>
  <si>
    <t xml:space="preserve">Hz. Hüseyin Camii </t>
  </si>
  <si>
    <t>MERSİN ERDEMLİ HİZMET BİNASI</t>
  </si>
  <si>
    <t>Mersin 380 TM Tevsiat</t>
  </si>
  <si>
    <t>Akkuyu NGS - Mersin EİH (TTFO)</t>
  </si>
  <si>
    <t xml:space="preserve">Gülnar-Silifke-Erdemli-Mezitli-Yenişehir-Toroslar-Akdeniz </t>
  </si>
  <si>
    <t xml:space="preserve"> OG Metal Clad ve Kumanda Binası</t>
  </si>
  <si>
    <t>380 kV, 3B 1272 MCM, 143 km</t>
  </si>
  <si>
    <t>Anamurium Antik Kenti III 10 C Kilisesi Restorasyonu ve Konservasyonu İşi</t>
  </si>
  <si>
    <t>Silifke İlçesi Uzuncaburç Örenyeri Projeleri ve Fizibilite Raporunun Hazırlanması İşi</t>
  </si>
  <si>
    <t xml:space="preserve">Proje İşi ve Fizibilite Raporu Hazırlanması </t>
  </si>
  <si>
    <t>Anemurium Antik Kentinde Arkeolojik Kazı Yapılması İşi</t>
  </si>
  <si>
    <t xml:space="preserve">Uzuncaburç Örenyeri II.Etap Projeleri İle Fizibilite Raporu Hazılanması İşi </t>
  </si>
  <si>
    <t xml:space="preserve">Proje Çizimi ve Fizibilite Raporu </t>
  </si>
  <si>
    <t xml:space="preserve">7,6 km bitümlü sıcak karışımlı bölünmüş yol </t>
  </si>
  <si>
    <t xml:space="preserve">13 km bitümlü sıcak karışımlı Bölünmüş Yol  </t>
  </si>
  <si>
    <t>2x966 m uzunluğundaki Liman-Hal Köprüsü ile 2,4 km'lik BSK onarım işi</t>
  </si>
  <si>
    <t>Tarihi Nacarlı Köprüsü Taşıma ve Rekonstrüksiyon Uygulama İşi</t>
  </si>
  <si>
    <t>Toplam  20 m uzunluğundaki tarihi köprü taşıma ve rekonstrüksiyonu yapılmıştır.</t>
  </si>
  <si>
    <t>(Mersin - Tarsus Otoyol) Ayr. - Mersin O.S.B. Bağlantı Kavşağı Km: 0+000 - 1+600 Arası</t>
  </si>
  <si>
    <t>Bak.On.-Mak.Teç.</t>
  </si>
  <si>
    <t>DKH-Sosyal</t>
  </si>
  <si>
    <t>2022 Etüd Proje</t>
  </si>
  <si>
    <t>2022 Muhtelif İşler</t>
  </si>
  <si>
    <t>2022 Yayın Alımı</t>
  </si>
  <si>
    <t>2022 Bilimsel Araştırma</t>
  </si>
  <si>
    <t>2020 Yayın Alımı</t>
  </si>
  <si>
    <t xml:space="preserve">Bahçe Alabalık Üretim İstasyonu </t>
  </si>
  <si>
    <t>Otopark Yolu Kayan Taşı Döşenmesi İşi</t>
  </si>
  <si>
    <t xml:space="preserve">Kırma Taş Yol Döşemesi </t>
  </si>
  <si>
    <t>2019 Yayın Alımı</t>
  </si>
  <si>
    <t>2019 Muhtelif İşler</t>
  </si>
  <si>
    <t>2020 Muhtelif İşler</t>
  </si>
  <si>
    <t>2019 Çeşitli İşlerin Etüt-Projesi</t>
  </si>
  <si>
    <t>2020 Çeşitli İşlerin Etüt-Projesi</t>
  </si>
  <si>
    <t>2021 Çeşitli Ünitelerin Etüt Projesi</t>
  </si>
  <si>
    <t>2021 Muhtelif İşler</t>
  </si>
  <si>
    <t>2021 Yayın Alımı</t>
  </si>
  <si>
    <t>2022 Çeşitli Ünitelerin Etüt Projesi</t>
  </si>
  <si>
    <t>Mersin Taşkent Arası Km:1+872'de (Çavuşlu Deresi) Betonarme Kutu Menfez ve Açık U Kanal Yapılması İşi</t>
  </si>
  <si>
    <t>Mersin-Tarsus Bilal-i Habeşi Mescidi Onarım İşi</t>
  </si>
  <si>
    <t>Mersin-Tarsus Ulu Cami  Onarım İşi</t>
  </si>
  <si>
    <t>Birkapılı HES</t>
  </si>
  <si>
    <t>Kurulu Güç (MW): 48,50</t>
  </si>
  <si>
    <t>Kargıpınar Beldesi Gilindires Deresi Islahı</t>
  </si>
  <si>
    <t>2110 da</t>
  </si>
  <si>
    <t>1620 da</t>
  </si>
  <si>
    <t>910 da</t>
  </si>
  <si>
    <t>Sulama kaynağı: Başpınar Deresi Sulama alanı: 1080 da</t>
  </si>
  <si>
    <t>Sulama kaynağı: Evkafçiftliği Deresi, Sulama alanı: 990 da</t>
  </si>
  <si>
    <t>Sulama kaynağı: Musalar Deresi, Sulama alanı: 990 da</t>
  </si>
  <si>
    <t>Mut Kurtsuyu Sulaması</t>
  </si>
  <si>
    <t>12700 da</t>
  </si>
  <si>
    <t>Pamukluk Barajı HES</t>
  </si>
  <si>
    <t>Kurulu Güç (MW): 18,34</t>
  </si>
  <si>
    <t>Gülnar Bereket Sulaması</t>
  </si>
  <si>
    <t>70 da</t>
  </si>
  <si>
    <t>250 da</t>
  </si>
  <si>
    <t>3460 da</t>
  </si>
  <si>
    <t>Mersin-Aydıncık Göleti</t>
  </si>
  <si>
    <t xml:space="preserve">Gölet </t>
  </si>
  <si>
    <t>4170 da</t>
  </si>
  <si>
    <t>Mersin-Sorgun Barajı İkmali</t>
  </si>
  <si>
    <t>Mersin Aksıfat Barajı İkmali</t>
  </si>
  <si>
    <t>T Tipi Kadın-Çocuk-Açık ve Ceza İnfaz Kurumu</t>
  </si>
  <si>
    <t>Millet Bahçesi ve Sosyal Donatı</t>
  </si>
  <si>
    <t>Deveci Mahallesi 324 Konut, 1 Ticaret Merkezi, 1 Cami Yapım İşi</t>
  </si>
  <si>
    <t>Çay Mahallesi Kentsel Dönüşüm ve Gelişim Projesi 1. Etap 416 Konut, 1 Ticaret Merkezi, 16 Dükkan, 1 Cami Yapım İşi</t>
  </si>
  <si>
    <t>İl Merkezi ve Tarsus-Erdemli-Silifke-Mut-Gülnar-Bozyazı-Anamur İlçeleri KGYS cihaz tamir ve değişim garantili Bakım Onarım İşi</t>
  </si>
  <si>
    <t>Çamlıyayla İçmesuyu</t>
  </si>
  <si>
    <t>Anamur Bld.Hiz.Binası</t>
  </si>
  <si>
    <t>Davultepe harita yapım</t>
  </si>
  <si>
    <t>Harita yapım</t>
  </si>
  <si>
    <t>Çamlıyayla harita yapım</t>
  </si>
  <si>
    <t>Şebeke</t>
  </si>
  <si>
    <t>Şebeke (huzurkent)</t>
  </si>
  <si>
    <t>Sebil imar planı</t>
  </si>
  <si>
    <t>Arpaçbahşiş</t>
  </si>
  <si>
    <t>Kocahasanlı</t>
  </si>
  <si>
    <t>Kumkuyu</t>
  </si>
  <si>
    <t>Çeşmeli</t>
  </si>
  <si>
    <t>Tömük</t>
  </si>
  <si>
    <t>İmar planı yapımı</t>
  </si>
  <si>
    <t>Arkum harita</t>
  </si>
  <si>
    <t>Harita yapımı</t>
  </si>
  <si>
    <t>Sebil belediye hizmet binası</t>
  </si>
  <si>
    <t>Çamlıyayla belediye hizmet binası</t>
  </si>
  <si>
    <t>Erdemli ı. Etap kanalizasyon</t>
  </si>
  <si>
    <t>Harita yapım/arslanköy</t>
  </si>
  <si>
    <t>Harita yapım/soğucak</t>
  </si>
  <si>
    <t>Kızkalesi harita yapım</t>
  </si>
  <si>
    <t>Esenpınar belediye hizmet binası</t>
  </si>
  <si>
    <t>Silifke atıksu arıtma tesisi</t>
  </si>
  <si>
    <t>Aydıncık ı. Kısım içmesuyu</t>
  </si>
  <si>
    <t>Aydıncık içmesuyu</t>
  </si>
  <si>
    <t>Bozyazı içmesuyu</t>
  </si>
  <si>
    <t>Erdemli ıı. Etap kanalizasyon</t>
  </si>
  <si>
    <t>Yenice harita yapım</t>
  </si>
  <si>
    <t>Ayaş harita yapım</t>
  </si>
  <si>
    <t>Kızkalesi atıksu arıtma tesisi</t>
  </si>
  <si>
    <t>Çeşmeli ı. Kısım içmesuyu</t>
  </si>
  <si>
    <t>Erdemli atıksu arıtma tesisi</t>
  </si>
  <si>
    <t>Kuskan içmesuyu</t>
  </si>
  <si>
    <t>Çeşmeli ıı. Kısım içmesuyu</t>
  </si>
  <si>
    <t>Kumkuyu kanalizasyon</t>
  </si>
  <si>
    <t>Limonlu kanalizasyon</t>
  </si>
  <si>
    <t>Tepeköy kanalizasyon</t>
  </si>
  <si>
    <t>Mut belediye hizmet binası</t>
  </si>
  <si>
    <t>Taşucu kanalizasyon</t>
  </si>
  <si>
    <t>Uzuncaburç içmesuyu</t>
  </si>
  <si>
    <t>Kuskan içmesuyu şebeke</t>
  </si>
  <si>
    <t>Tekeli içmesuyu</t>
  </si>
  <si>
    <t>Harita</t>
  </si>
  <si>
    <t>Bozyazı atıksu ve kanalizasyon inşaatı</t>
  </si>
  <si>
    <t>Gülek içmesuyu</t>
  </si>
  <si>
    <t>Aydıncık kanalizasyon inşaatı</t>
  </si>
  <si>
    <t>Aydıncık belediye hizmet binası</t>
  </si>
  <si>
    <t>Mut Atıksu Arıtma Tesisi İkmal İnşaatı</t>
  </si>
  <si>
    <t>Mersin ili toroslar ilçesi arpaçsakarlar mahallesi  şehit ailesi evi</t>
  </si>
  <si>
    <t>ÇAMLIYAYLA</t>
  </si>
  <si>
    <t>ANAMUR</t>
  </si>
  <si>
    <t>MUT</t>
  </si>
  <si>
    <t>TARSUS</t>
  </si>
  <si>
    <t>MEZİTLİ</t>
  </si>
  <si>
    <t>ERDEMLİ</t>
  </si>
  <si>
    <t>AKDENİZ</t>
  </si>
  <si>
    <t>SİLİFKE</t>
  </si>
  <si>
    <t>GÜLNAR</t>
  </si>
  <si>
    <t>TOROSLAR</t>
  </si>
  <si>
    <t>AYDINCIK</t>
  </si>
  <si>
    <t>BOZYAZI</t>
  </si>
  <si>
    <t>İÇMESUYU</t>
  </si>
  <si>
    <t>ÜSTYAPI</t>
  </si>
  <si>
    <t>HARİTA</t>
  </si>
  <si>
    <t>KANALİZASYON</t>
  </si>
  <si>
    <t>İMAR PLANI</t>
  </si>
  <si>
    <t>TARSUS/ GÜLEK</t>
  </si>
  <si>
    <t xml:space="preserve">Yenişehir Erkek Yurdu (A, B, C, D, E Blok) </t>
  </si>
  <si>
    <t>3500 Kişilik</t>
  </si>
  <si>
    <t>Mersin Kız Öğrenci Yurdu+Kırkaşık Kız Yurdu</t>
  </si>
  <si>
    <t>Yurt Binası</t>
  </si>
  <si>
    <t>Kızkalesi Yurdu</t>
  </si>
  <si>
    <t>Modernizasyon İşi</t>
  </si>
  <si>
    <t>İlçe Halk Kütüphanesi Yapım İşi ve Teşhir-Tanzim İşi</t>
  </si>
  <si>
    <t>Kütüphane ve Teşhir Tanzim İşi</t>
  </si>
  <si>
    <t>Eski Mersin Yurdu Bakım ve Onarımı</t>
  </si>
  <si>
    <t>Erdemli Atış Poligonu Bakım, Onarım ve Modernizasyon işi</t>
  </si>
  <si>
    <t>Silifke, Mezitli, Anamur, Aydıncık, Tarsus, Erdemli</t>
  </si>
  <si>
    <t xml:space="preserve">Ormanların Geliştirilmesi ve Genişletilmesi </t>
  </si>
  <si>
    <t>Akdeniz Sosyal Güvenlik Merkezi Binası</t>
  </si>
  <si>
    <t>Toroslar Güzelyayla Göleti ve Sulaması İkmal</t>
  </si>
  <si>
    <t>Çeşmeli Kanalizasyon İkmal İnşaatı Yapım İşi</t>
  </si>
  <si>
    <t>TARSUS/ YENİCE</t>
  </si>
  <si>
    <t>Gülnar Zeyne (Sütlüce) Sulaması</t>
  </si>
  <si>
    <t>Akdeniz Kültürlerini Araştırma ve Kongre Merkezi</t>
  </si>
  <si>
    <t>Anamur Alaköprü Sulaması</t>
  </si>
  <si>
    <t xml:space="preserve">Erdemli-Silifke-Taşucu-13. Bölge Hududu Yolu </t>
  </si>
  <si>
    <t xml:space="preserve">2 adet altgeçit köprüsü (326 m), Km:0+600-1+600 arası  1 km BY-BSK ile 3 km TY-BSK (Kavşak kolları) tamamlanmıştır. </t>
  </si>
  <si>
    <t>2 km Sathi Kaplama Bölünmüş Yol, 17.1 km Sathi Kaplama Tek Yol,   16,5 km Bölünmüş Yol Bitümlü Sıcak Karışım Kaplama Yol</t>
  </si>
  <si>
    <t xml:space="preserve">2003-2022 Yılı Diğer Harcamalar      </t>
  </si>
  <si>
    <t>Ticaret ve Sanayi Odası Eğitim Vakfı İlkokulu</t>
  </si>
  <si>
    <t>Tarsus 600 Yataklı Yeni Devlet Hastanesi Atık Deposu, Laboratuvar, Bitkisel Ve Yapısal Peyzaj Düzenlemesi Yapım İşi</t>
  </si>
  <si>
    <t>Mersin Çamlıbel Su Sporları ve Tekne Yanaşma Yeri İnşaatı Etüt-Proje İşleri</t>
  </si>
  <si>
    <t>Üç Elif Kur’an Kursu</t>
  </si>
  <si>
    <t>Borsa Kız Öğrenci Yurdu</t>
  </si>
  <si>
    <t>Öğrenci Yurdu</t>
  </si>
  <si>
    <t>Kuzoluk Mah. Cavit Gürsoy Camii</t>
  </si>
  <si>
    <t>Toroslar Polis Merkezi Amirliği</t>
  </si>
  <si>
    <t>YENİDEN DEĞERLENDİRME KATSAYISI İLE ÇARPILAN TUTAR</t>
  </si>
  <si>
    <t>TOPLAM HARCAMA TUTARI (TL)2</t>
  </si>
  <si>
    <t>Milli Eğitim Müdürlüğüne Devredilmiştir.</t>
  </si>
  <si>
    <t>Lütfü Elvan Öğretmenevi olmuştur</t>
  </si>
  <si>
    <t>Hacıkırı-Yenice İst. Arası Altyapı İyileştirme ve Yarma Islahı Yapılması İşi</t>
  </si>
  <si>
    <t>Altyapı ve Islah</t>
  </si>
  <si>
    <t xml:space="preserve">Mersin Ağız ve Diş Hastanesi </t>
  </si>
  <si>
    <t>Mersin Anamur İlçesi Dragon Çayı ve Çeltikçi Deresi 1.Kısım</t>
  </si>
  <si>
    <t>Mersin-Tarsus Organize Sanayi Bölgesi Sepetçi Deresi</t>
  </si>
  <si>
    <t>Maden Ön Etütleri Projesi</t>
  </si>
  <si>
    <t>Erdemli Huzurevi Yaşlı Bakım ve Rehabilitasyon Merkezi Müdürlüğü’nün Vrf Klima Tesisatı Yapım İşi</t>
  </si>
  <si>
    <t>Tesisat Yapım İşi</t>
  </si>
  <si>
    <t>Akkuyu NGS - Ermenek HES EİH (KOP)(TTFO)</t>
  </si>
  <si>
    <t>Kartaltepe Hacı Abdullah Kaplan Cami</t>
  </si>
  <si>
    <t>Aydınlar Mh. Cafer Petek Kur’an Kursu</t>
  </si>
  <si>
    <t xml:space="preserve">Kültür  Mh. Camii </t>
  </si>
  <si>
    <t>Tarsus İlçesi Hükümet Konağı İnşaatı İle Altyapı ve Çevre Düzenlemesi İşi</t>
  </si>
  <si>
    <t>Silifke Göksu Ortaokulu</t>
  </si>
  <si>
    <t>Kalburcu Ortaokulu</t>
  </si>
  <si>
    <t>DSİ 6. Bölge Müdürlüğü 10.Grup Gölet Planlama ve Proje Yapımı Danışmanlık Hizmet Alimi (Mersin-Bozyazı Gözce Göleti)</t>
  </si>
  <si>
    <t>DSİ 6. Bölge Müdürlüğü 10.Grup Gölet Planlama ve Proje Yapımı Danışmanlık Hizmet Alimi (Mersin-Erdemli Mühlü Göleti)</t>
  </si>
  <si>
    <t>DSİ 6. Bölge Müdürlüğü 10.Grup Gölet Planlama ve Proje Yapımı Danışmanlık Hizmet Alimi (Mersin-Gülnar Ishaklar Göleti)</t>
  </si>
  <si>
    <t>DSİ 6. Bölge Müdürlüğü 11.Grup Gölet Planlama ve Proje Yapımı Danışmanlık Hizmet Alimi (Mersin-Mut Yalnizcabag Göleti ve Sulaması)</t>
  </si>
  <si>
    <t>DSİ 6. Bölge Müdürlüğü 11.Grup Gölet Planlama ve Proje Yapımı Danışmanlık Hizmet Alimi (Mersin-Silifke Bahçederesi Göleti ve Sulaması)</t>
  </si>
  <si>
    <t>Mersin Tarsus Çavuslu Sulaması İkmali</t>
  </si>
  <si>
    <t>Mersin-Tarsus Karaevli Göleti Gülek Regülatörü İletim Hattı Çelik Boru Özel Parçaları Malzeme Temini</t>
  </si>
  <si>
    <t>Mersin-Tarsus-Pamukluk Barajı-Jeneratör Tesİşi ve Regülatör Yapİşi İle Idari Binanin Enerji Beslemesi</t>
  </si>
  <si>
    <t>Hizmet Alımı</t>
  </si>
  <si>
    <t>Mersin Erdemli İlçesi Karakız 3.Kısım</t>
  </si>
  <si>
    <t>Akdeniz Halk Kütüphanesı ve Mersınbebek ve Çocuk Kütüphanesı Içın Tefrısat Projelerının Hazırlanması Isı</t>
  </si>
  <si>
    <t>Anemurıum Antık Kentı Kazı Evı Güvenlık Kamerası Sıstemı Kurulması Isı</t>
  </si>
  <si>
    <t>Kelenderıs Antık Kentınde Odeon Kazısı Sahne Bınasının Güneyı ve Güneyın Dogusunda Kalan Alanda 175 Metreküp Arkeolojık Kazı Yapılması Isı</t>
  </si>
  <si>
    <t>Mersın Anamur Anemurıum Antık Kentı Odeon Yapısı Restorasyon Isı</t>
  </si>
  <si>
    <t>Mersın Ilı Silifke Ilçesı Atakent Mahallesı Su Sporları Yasam Merkezı Yapımı Isı</t>
  </si>
  <si>
    <t>Doğu Akdeniz Jeotermal Enerji Aramaları</t>
  </si>
  <si>
    <t>Erdemli, Silifke, Tarsus</t>
  </si>
  <si>
    <t>Dogu Daglik Kilikya Bölgesi Alternatif Turizm Konseptlerinin Gelistirilmesi - Soyut ve Somut Kültürün Birlikte Yasatilmasi Projesi</t>
  </si>
  <si>
    <t>Atatürk Ilkokulu</t>
  </si>
  <si>
    <t>Erdemli Merkez Ortaokulu</t>
  </si>
  <si>
    <t>Bahsıs Ilkokulu</t>
  </si>
  <si>
    <t>Çavuslu Ilkokulu</t>
  </si>
  <si>
    <t>Hayrunısa Köylıgıl Ilkokulu</t>
  </si>
  <si>
    <t>Kösbucagı Ilkokulu</t>
  </si>
  <si>
    <t>Kumkuyu Tırtar Ilkokulu</t>
  </si>
  <si>
    <t>Mustafa Yıldırım Tatbıkat Mescıdı</t>
  </si>
  <si>
    <t>Rıfat Argün Ilkokulu</t>
  </si>
  <si>
    <t>Sehıt Sabrı Acem Ortaokulu</t>
  </si>
  <si>
    <t>Selçuklar Ilkokulu</t>
  </si>
  <si>
    <t>Yenısehır</t>
  </si>
  <si>
    <t>Bozyazı, Çamlıyayla, Erdemli, Gülnar, Mezitli, Mut, Silifke, Tarsus, Toroslar, Yenişehir</t>
  </si>
  <si>
    <t>Mersin Atatürk Evi ve Müzesi Onarım İşi</t>
  </si>
  <si>
    <t>Mersin Silifke Atatürk Evi ve Etnografya Müzesi Basit Bakim Onarım İşi</t>
  </si>
  <si>
    <t>Sahil Güvenlik Komutanlıgı Kolluk Destek Tim Binası Proje Hizmet Alım Isı</t>
  </si>
  <si>
    <t>Muhtelif Isler( Anamur-Pullu)</t>
  </si>
  <si>
    <t>2022 Kırsal Altyapı Destek Projesı Kapsamında Muhtelıf Mahallelerde Kılıtlı Parke Yapım Isı</t>
  </si>
  <si>
    <t>2022 Yılı Kırsal Altyapı Destek Projesı Kapsamında Tarımsal Sulama Hattı Yapım Isı</t>
  </si>
  <si>
    <t>Aydıncık, Bozyazı, Çamlıyayla, Erdemli, Gülnar, Silifke, Mut</t>
  </si>
  <si>
    <t xml:space="preserve">Akdeniz, Aydıncık, Anamur, Bozyazı, Çamlıyayla, Erdemli, Mut, Silifke, </t>
  </si>
  <si>
    <t>Tarsus, Akdeniz</t>
  </si>
  <si>
    <t>Akdeniz Kaymakamlığı Hizmet Binası Jeneratör Alım İşi</t>
  </si>
  <si>
    <t>Akdeniz Kaymakamlığı Hizmet Binası Yapım İşi</t>
  </si>
  <si>
    <t>Akdeniz, Mezitli ve Silifke İlçelerinde 3 Adet Muhtarlık Binası Yapım İşi</t>
  </si>
  <si>
    <t>Anamur İlçesi Hükümet Konağı Zemin Etüt Raporu, Avan Projeler, Uygulama Projeler ve Yaklaşık Maliyet Hazırlanması İşi</t>
  </si>
  <si>
    <t>Aydıncık Eski Jandarma Binası Restorasyonu İşi</t>
  </si>
  <si>
    <t>Gilindire Mağarası Gezi Güzergahı Düzenleme İşi</t>
  </si>
  <si>
    <t>Gülnar ve Mut İlçelerine Bağlı Mahallelerde Kilitli Parke Yapım İşi</t>
  </si>
  <si>
    <t>Hebilli Kalesi Rölöve, Restitüsyon ve Restorasyon Projelerinin Hazırlanması İşi</t>
  </si>
  <si>
    <t>Mersin Vali Konağı Mekanik Tesisat Montaj Dahil Malzeme Alımı</t>
  </si>
  <si>
    <t>Mut Tuğrul Camii Rölöve, Restitüsyon, Restorasyon, İnşaat (Statik), Mekanik ve Elektrik Projelerinin Hazırlanması İşi</t>
  </si>
  <si>
    <t>Silifke Uzuncaburç Arkeoköy ve Rotaları Projesi Kapsamında Dört Geleneksel Evin Restorasyonu İşi</t>
  </si>
  <si>
    <t>Muhtelif İlçe</t>
  </si>
  <si>
    <t>Tarsus Sosyal Güvenlik Merkezi</t>
  </si>
  <si>
    <t>Bağ-Kur İl Müdürlüğü Onarım İşi</t>
  </si>
  <si>
    <t>Erdemli Sosyal Güvenlik Merkezi</t>
  </si>
  <si>
    <t>Tarımsal Sulama Hattı</t>
  </si>
  <si>
    <t>Kilitli Parke</t>
  </si>
  <si>
    <t>2023 Yılı Kırdes Kapsamında Kilitli Parke Yapım İşi</t>
  </si>
  <si>
    <t>2023 Yılı KIRDES Kapsamında Tarımsal Sulama Hattı Yapım İşi</t>
  </si>
  <si>
    <t>Muhtarlık Binası</t>
  </si>
  <si>
    <t>Cennet Cehennem Örenyeri II. Etap Çevre Düzenleme İşi</t>
  </si>
  <si>
    <t>Gezi Güzergah Düzenleme İşi</t>
  </si>
  <si>
    <t>Tarsus Tarihi Ticaret Merkezi IV. Etap Sağlıklaştırma ve Çevre Düzenleme İşi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</si>
</sst>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4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theme="1"/>
      <name val="Times New Roman"/>
      <family val="1"/>
      <charset val="162"/>
    </font>
    <font>
      <sz val="18"/>
      <color theme="0"/>
      <name val="Arial Black"/>
      <family val="2"/>
      <charset val="162"/>
    </font>
    <font>
      <sz val="14"/>
      <color theme="1"/>
      <name val="Arial Black"/>
      <family val="2"/>
      <charset val="162"/>
    </font>
    <font>
      <sz val="16"/>
      <color theme="0"/>
      <name val="Arial Black"/>
      <family val="2"/>
      <charset val="162"/>
    </font>
    <font>
      <b/>
      <sz val="11"/>
      <color theme="0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theme="1"/>
      <name val="Arial Black"/>
      <family val="2"/>
      <charset val="162"/>
    </font>
    <font>
      <sz val="9"/>
      <color theme="1"/>
      <name val="Arial Black"/>
      <family val="2"/>
      <charset val="162"/>
    </font>
    <font>
      <sz val="11"/>
      <color rgb="FFFF0000"/>
      <name val="Arial Black"/>
      <family val="2"/>
      <charset val="162"/>
    </font>
    <font>
      <sz val="11"/>
      <name val="Arial Black"/>
      <family val="2"/>
      <charset val="162"/>
    </font>
    <font>
      <sz val="14"/>
      <color rgb="FFFF0000"/>
      <name val="Arial Black"/>
      <family val="2"/>
      <charset val="162"/>
    </font>
    <font>
      <sz val="9"/>
      <name val="Arial Black"/>
      <family val="2"/>
      <charset val="162"/>
    </font>
    <font>
      <sz val="14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rgb="FF000000"/>
      <name val="Arial Black"/>
      <family val="2"/>
      <charset val="1"/>
    </font>
    <font>
      <sz val="10"/>
      <color theme="1"/>
      <name val="Arial Black"/>
      <family val="2"/>
      <charset val="162"/>
    </font>
    <font>
      <sz val="10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rgb="FF000000"/>
      <name val="Arial Black"/>
      <family val="2"/>
      <charset val="162"/>
    </font>
    <font>
      <sz val="11"/>
      <color theme="1"/>
      <name val="Arial Black"/>
      <family val="2"/>
      <charset val="162"/>
    </font>
    <font>
      <sz val="11"/>
      <color rgb="FF000000"/>
      <name val="Arial Black"/>
    </font>
    <font>
      <sz val="11"/>
      <color theme="1"/>
      <name val="Arial Black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6" fillId="0" borderId="0"/>
  </cellStyleXfs>
  <cellXfs count="2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3" fontId="22" fillId="0" borderId="2" xfId="0" applyNumberFormat="1" applyFont="1" applyFill="1" applyBorder="1" applyAlignment="1">
      <alignment horizontal="left" wrapText="1"/>
    </xf>
    <xf numFmtId="3" fontId="14" fillId="0" borderId="4" xfId="0" applyNumberFormat="1" applyFont="1" applyBorder="1" applyAlignment="1">
      <alignment horizontal="center" wrapText="1"/>
    </xf>
    <xf numFmtId="3" fontId="13" fillId="0" borderId="2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13" fillId="3" borderId="1" xfId="3" applyNumberFormat="1" applyFont="1" applyFill="1" applyBorder="1" applyAlignment="1">
      <alignment horizontal="center" vertical="center" wrapText="1"/>
    </xf>
    <xf numFmtId="0" fontId="13" fillId="3" borderId="1" xfId="3" applyNumberFormat="1" applyFont="1" applyFill="1" applyBorder="1" applyAlignment="1">
      <alignment vertical="center" wrapText="1"/>
    </xf>
    <xf numFmtId="0" fontId="14" fillId="3" borderId="1" xfId="3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center"/>
    </xf>
    <xf numFmtId="3" fontId="14" fillId="3" borderId="1" xfId="3" applyNumberFormat="1" applyFont="1" applyFill="1" applyBorder="1" applyAlignment="1">
      <alignment horizontal="center" vertical="center"/>
    </xf>
    <xf numFmtId="3" fontId="14" fillId="3" borderId="1" xfId="3" applyNumberFormat="1" applyFont="1" applyFill="1" applyBorder="1" applyAlignment="1">
      <alignment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/>
    </xf>
    <xf numFmtId="3" fontId="14" fillId="0" borderId="1" xfId="3" applyNumberFormat="1" applyFont="1" applyFill="1" applyBorder="1" applyAlignment="1">
      <alignment horizontal="center" vertical="center"/>
    </xf>
    <xf numFmtId="3" fontId="14" fillId="0" borderId="1" xfId="3" applyNumberFormat="1" applyFont="1" applyFill="1" applyBorder="1" applyAlignment="1">
      <alignment vertical="center" wrapText="1"/>
    </xf>
    <xf numFmtId="0" fontId="13" fillId="3" borderId="4" xfId="3" applyNumberFormat="1" applyFont="1" applyFill="1" applyBorder="1" applyAlignment="1">
      <alignment horizontal="center" vertical="center" wrapText="1"/>
    </xf>
    <xf numFmtId="0" fontId="13" fillId="3" borderId="4" xfId="3" applyNumberFormat="1" applyFont="1" applyFill="1" applyBorder="1" applyAlignment="1">
      <alignment vertical="center" wrapText="1"/>
    </xf>
    <xf numFmtId="0" fontId="14" fillId="3" borderId="4" xfId="3" applyNumberFormat="1" applyFont="1" applyFill="1" applyBorder="1" applyAlignment="1">
      <alignment horizontal="center" vertical="center" wrapText="1"/>
    </xf>
    <xf numFmtId="0" fontId="14" fillId="3" borderId="4" xfId="3" applyNumberFormat="1" applyFont="1" applyFill="1" applyBorder="1" applyAlignment="1">
      <alignment horizontal="center" vertical="center"/>
    </xf>
    <xf numFmtId="3" fontId="14" fillId="3" borderId="4" xfId="3" applyNumberFormat="1" applyFont="1" applyFill="1" applyBorder="1" applyAlignment="1">
      <alignment horizontal="center" vertical="center"/>
    </xf>
    <xf numFmtId="3" fontId="14" fillId="3" borderId="4" xfId="3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3" fontId="14" fillId="0" borderId="2" xfId="0" quotePrefix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vertical="center" wrapText="1"/>
    </xf>
    <xf numFmtId="3" fontId="16" fillId="0" borderId="0" xfId="0" applyNumberFormat="1" applyFont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/>
    </xf>
    <xf numFmtId="3" fontId="30" fillId="0" borderId="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vertical="center" wrapText="1"/>
    </xf>
    <xf numFmtId="3" fontId="33" fillId="0" borderId="2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3" fontId="14" fillId="0" borderId="2" xfId="0" quotePrefix="1" applyNumberFormat="1" applyFont="1" applyBorder="1" applyAlignment="1">
      <alignment horizontal="center" vertical="center"/>
    </xf>
    <xf numFmtId="3" fontId="14" fillId="0" borderId="1" xfId="0" quotePrefix="1" applyNumberFormat="1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5" fillId="0" borderId="9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4" fillId="0" borderId="1" xfId="0" quotePrefix="1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3" fontId="36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37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vertical="center" wrapText="1"/>
    </xf>
    <xf numFmtId="3" fontId="14" fillId="0" borderId="2" xfId="0" quotePrefix="1" applyNumberFormat="1" applyFont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6">
    <cellStyle name="Normal" xfId="0" builtinId="0"/>
    <cellStyle name="Normal 2" xfId="3" xr:uid="{00000000-0005-0000-0000-000001000000}"/>
    <cellStyle name="Normal 2 2" xfId="5" xr:uid="{00000000-0005-0000-0000-000002000000}"/>
    <cellStyle name="Normal 2 3" xfId="10" xr:uid="{00000000-0005-0000-0000-000003000000}"/>
    <cellStyle name="Normal 2 4" xfId="14" xr:uid="{00000000-0005-0000-0000-000004000000}"/>
    <cellStyle name="Normal 3" xfId="6" xr:uid="{00000000-0005-0000-0000-000005000000}"/>
    <cellStyle name="Normal 3 2" xfId="1" xr:uid="{00000000-0005-0000-0000-000006000000}"/>
    <cellStyle name="Normal 3 3" xfId="15" xr:uid="{00000000-0005-0000-0000-000007000000}"/>
    <cellStyle name="Normal 4" xfId="4" xr:uid="{00000000-0005-0000-0000-000008000000}"/>
    <cellStyle name="Normal 4 2" xfId="11" xr:uid="{00000000-0005-0000-0000-000009000000}"/>
    <cellStyle name="Normal 4 3" xfId="12" xr:uid="{00000000-0005-0000-0000-00000A000000}"/>
    <cellStyle name="Normal 5" xfId="7" xr:uid="{00000000-0005-0000-0000-00000B000000}"/>
    <cellStyle name="Normal 6" xfId="9" xr:uid="{00000000-0005-0000-0000-00000C000000}"/>
    <cellStyle name="Normal 7" xfId="2" xr:uid="{00000000-0005-0000-0000-00000D000000}"/>
    <cellStyle name="Virgül 2" xfId="8" xr:uid="{00000000-0005-0000-0000-00000E000000}"/>
    <cellStyle name="Virgül 2 2" xfId="13" xr:uid="{00000000-0005-0000-0000-00000F000000}"/>
  </cellStyles>
  <dxfs count="8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alignment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numFmt numFmtId="3" formatCode="#,##0"/>
      <alignment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family val="2"/>
        <charset val="162"/>
        <scheme val="none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family val="2"/>
        <charset val="16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  <numFmt numFmtId="3" formatCode="#,##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Black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Arial Black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family val="2"/>
        <charset val="16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SUN~1.GUM/AppData/Local/Temp/Rar$DIa12260.38410/1-Tamamlanan+Yatirim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SUN~1.GUM/AppData/Local/Temp/Rar$DIa5148.21830/R&#214;L&#214;V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man bölge"/>
      <sheetName val="1-Tamamlanan+Yatirimlar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ölöve ve Anıtlar"/>
      <sheetName val="0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o3" displayName="Tablo3" ref="A2:I14" totalsRowCount="1" headerRowDxfId="811" dataDxfId="809" headerRowBorderDxfId="810" tableBorderDxfId="808" totalsRowBorderDxfId="807">
  <autoFilter ref="A2:I13" xr:uid="{00000000-0009-0000-0100-000003000000}"/>
  <sortState ref="A3:I13">
    <sortCondition ref="F2:F13"/>
  </sortState>
  <tableColumns count="9">
    <tableColumn id="1" xr3:uid="{00000000-0010-0000-0000-000001000000}" name="S. N" dataDxfId="806" totalsRowDxfId="805"/>
    <tableColumn id="2" xr3:uid="{00000000-0010-0000-0000-000002000000}" name="PROJENİN ADI" dataDxfId="804" totalsRowDxfId="803"/>
    <tableColumn id="3" xr3:uid="{00000000-0010-0000-0000-000003000000}" name="SEKTÖRÜ" dataDxfId="802" totalsRowDxfId="801"/>
    <tableColumn id="4" xr3:uid="{00000000-0010-0000-0000-000004000000}" name="PROJE YERİ" dataDxfId="800" totalsRowDxfId="799"/>
    <tableColumn id="5" xr3:uid="{00000000-0010-0000-0000-000005000000}" name="BAŞLANGIÇ TARİHİ" dataDxfId="798" totalsRowDxfId="797"/>
    <tableColumn id="6" xr3:uid="{00000000-0010-0000-0000-000006000000}" name="BİTİŞ TARİHİ" dataDxfId="796" totalsRowDxfId="795"/>
    <tableColumn id="7" xr3:uid="{00000000-0010-0000-0000-000007000000}" name="TOPLAM HARCAMA TUTARI (TL)" totalsRowFunction="custom" dataDxfId="794" totalsRowDxfId="793">
      <totalsRowFormula>SUM(G3:G13)</totalsRowFormula>
    </tableColumn>
    <tableColumn id="9" xr3:uid="{B30AFDB5-BD6A-4069-9280-0B5C4C671B7B}" name="YENİDEN DEĞERLENDİRME KATSAYISI İLE ÇARPILAN TUTAR" totalsRowFunction="custom" dataDxfId="792" totalsRowDxfId="791">
      <totalsRowFormula>SUM(H3:H13)</totalsRowFormula>
    </tableColumn>
    <tableColumn id="8" xr3:uid="{00000000-0010-0000-0000-000008000000}" name="AÇIKLAMA" dataDxfId="790" totalsRowDxfId="78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o119" displayName="Tablo119" ref="A2:I3" totalsRowShown="0" headerRowDxfId="608" dataDxfId="606" headerRowBorderDxfId="607" tableBorderDxfId="605" totalsRowBorderDxfId="604">
  <autoFilter ref="A2:I3" xr:uid="{00000000-0009-0000-0100-000008000000}"/>
  <tableColumns count="9">
    <tableColumn id="1" xr3:uid="{00000000-0010-0000-0900-000001000000}" name="S. N" dataDxfId="603" totalsRowDxfId="602"/>
    <tableColumn id="2" xr3:uid="{00000000-0010-0000-0900-000002000000}" name="PROJENİN ADI" dataDxfId="601" totalsRowDxfId="600"/>
    <tableColumn id="3" xr3:uid="{00000000-0010-0000-0900-000003000000}" name="SEKTÖRÜ" dataDxfId="599" totalsRowDxfId="598"/>
    <tableColumn id="4" xr3:uid="{00000000-0010-0000-0900-000004000000}" name="PROJE YERİ" dataDxfId="597" totalsRowDxfId="596"/>
    <tableColumn id="5" xr3:uid="{00000000-0010-0000-0900-000005000000}" name="BAŞLANGIÇ TARİHİ" dataDxfId="595" totalsRowDxfId="594"/>
    <tableColumn id="6" xr3:uid="{00000000-0010-0000-0900-000006000000}" name="BİTİŞ TARİHİ" dataDxfId="593" totalsRowDxfId="592"/>
    <tableColumn id="7" xr3:uid="{00000000-0010-0000-0900-000007000000}" name="TOPLAM HARCAMA TUTARI (TL)" dataDxfId="591" totalsRowDxfId="590"/>
    <tableColumn id="9" xr3:uid="{361DB291-A98D-43F6-B9A9-F8DAF4633B83}" name="YENİDEN DEĞERLENDİRME KATSAYISI İLE ÇARPILAN TUTAR" dataDxfId="589" totalsRowDxfId="588">
      <calculatedColumnFormula>PRODUCT(G3,2.113)</calculatedColumnFormula>
    </tableColumn>
    <tableColumn id="8" xr3:uid="{00000000-0010-0000-0900-000008000000}" name="AÇIKLAMA" dataDxfId="587" totalsRowDxfId="58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o12" displayName="Tablo12" ref="A2:I90" totalsRowCount="1" headerRowDxfId="585" dataDxfId="583" headerRowBorderDxfId="584" tableBorderDxfId="582" totalsRowBorderDxfId="581">
  <autoFilter ref="A2:I89" xr:uid="{00000000-0009-0000-0100-00000C000000}"/>
  <tableColumns count="9">
    <tableColumn id="1" xr3:uid="{00000000-0010-0000-0A00-000001000000}" name="S. N" dataDxfId="580" totalsRowDxfId="579"/>
    <tableColumn id="2" xr3:uid="{00000000-0010-0000-0A00-000002000000}" name="PROJENİN ADI" dataDxfId="578" totalsRowDxfId="577"/>
    <tableColumn id="3" xr3:uid="{00000000-0010-0000-0A00-000003000000}" name="SEKTÖRÜ" dataDxfId="576" totalsRowDxfId="575"/>
    <tableColumn id="4" xr3:uid="{00000000-0010-0000-0A00-000004000000}" name="PROJE YERİ" dataDxfId="574" totalsRowDxfId="573"/>
    <tableColumn id="5" xr3:uid="{00000000-0010-0000-0A00-000005000000}" name="BAŞLANGIÇ TARİHİ" dataDxfId="572" totalsRowDxfId="571"/>
    <tableColumn id="6" xr3:uid="{00000000-0010-0000-0A00-000006000000}" name="BİTİŞ TARİHİ" dataDxfId="570" totalsRowDxfId="569"/>
    <tableColumn id="7" xr3:uid="{00000000-0010-0000-0A00-000007000000}" name="TOPLAM HARCAMA TUTARI (TL)" totalsRowFunction="custom" dataDxfId="568" totalsRowDxfId="567">
      <totalsRowFormula>SUM(G3:G89)</totalsRowFormula>
    </tableColumn>
    <tableColumn id="9" xr3:uid="{74878E40-5CF0-492F-8FB5-1AFE483967FF}" name="YENİDEN DEĞERLENDİRME KATSAYISI İLE ÇARPILAN TUTAR" totalsRowFunction="custom" dataDxfId="566" totalsRowDxfId="565">
      <totalsRowFormula>SUM(H3:H89)</totalsRowFormula>
    </tableColumn>
    <tableColumn id="8" xr3:uid="{00000000-0010-0000-0A00-000008000000}" name="AÇIKLAMA" dataDxfId="564" totalsRowDxfId="5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o13" displayName="Tablo13" ref="A2:I61" totalsRowCount="1" headerRowDxfId="562" dataDxfId="560" headerRowBorderDxfId="561">
  <autoFilter ref="A2:I60" xr:uid="{00000000-0009-0000-0100-00000D000000}"/>
  <tableColumns count="9">
    <tableColumn id="1" xr3:uid="{00000000-0010-0000-0B00-000001000000}" name="S. N" dataDxfId="559" totalsRowDxfId="558"/>
    <tableColumn id="2" xr3:uid="{00000000-0010-0000-0B00-000002000000}" name="PROJENİN ADI" dataDxfId="557" totalsRowDxfId="556"/>
    <tableColumn id="3" xr3:uid="{00000000-0010-0000-0B00-000003000000}" name="SEKTÖRÜ" dataDxfId="555" totalsRowDxfId="554"/>
    <tableColumn id="4" xr3:uid="{00000000-0010-0000-0B00-000004000000}" name="PROJE YERİ" dataDxfId="553" totalsRowDxfId="552"/>
    <tableColumn id="5" xr3:uid="{00000000-0010-0000-0B00-000005000000}" name="BAŞLANGIÇ TARİHİ" dataDxfId="551" totalsRowDxfId="550"/>
    <tableColumn id="6" xr3:uid="{00000000-0010-0000-0B00-000006000000}" name="BİTİŞ TARİHİ" dataDxfId="549" totalsRowDxfId="548"/>
    <tableColumn id="7" xr3:uid="{00000000-0010-0000-0B00-000007000000}" name="TOPLAM HARCAMA TUTARI (TL)" totalsRowFunction="custom" dataDxfId="547" totalsRowDxfId="546">
      <totalsRowFormula>SUM(G3:G60)</totalsRowFormula>
    </tableColumn>
    <tableColumn id="9" xr3:uid="{C5B4277B-1A4C-4893-B0A0-8685072FB379}" name="YENİDEN DEĞERLENDİRME KATSAYISI İLE ÇARPILAN TUTAR" totalsRowFunction="custom" dataDxfId="545" totalsRowDxfId="544">
      <totalsRowFormula>SUM(H3:H60)</totalsRowFormula>
    </tableColumn>
    <tableColumn id="8" xr3:uid="{00000000-0010-0000-0B00-000008000000}" name="AÇIKLAMA" dataDxfId="543" totalsRowDxfId="54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o14" displayName="Tablo14" ref="A2:H19" totalsRowCount="1" headerRowDxfId="541" dataDxfId="539" headerRowBorderDxfId="540" tableBorderDxfId="538" totalsRowBorderDxfId="537">
  <autoFilter ref="A2:H18" xr:uid="{00000000-0009-0000-0100-00000E000000}"/>
  <tableColumns count="8">
    <tableColumn id="1" xr3:uid="{00000000-0010-0000-0C00-000001000000}" name="S. N" dataDxfId="536" totalsRowDxfId="535"/>
    <tableColumn id="2" xr3:uid="{00000000-0010-0000-0C00-000002000000}" name="PROJENİN ADI" dataDxfId="534" totalsRowDxfId="533"/>
    <tableColumn id="3" xr3:uid="{00000000-0010-0000-0C00-000003000000}" name="SEKTÖRÜ" dataDxfId="532" totalsRowDxfId="531"/>
    <tableColumn id="4" xr3:uid="{00000000-0010-0000-0C00-000004000000}" name="PROJE YERİ" dataDxfId="530" totalsRowDxfId="529"/>
    <tableColumn id="5" xr3:uid="{00000000-0010-0000-0C00-000005000000}" name="BAŞLANGIÇ TARİHİ" dataDxfId="528" totalsRowDxfId="527"/>
    <tableColumn id="6" xr3:uid="{00000000-0010-0000-0C00-000006000000}" name="BİTİŞ TARİHİ" dataDxfId="526" totalsRowDxfId="525"/>
    <tableColumn id="7" xr3:uid="{00000000-0010-0000-0C00-000007000000}" name="TOPLAM HARCAMA TUTARI (TL)" totalsRowFunction="custom" dataDxfId="524" totalsRowDxfId="523">
      <totalsRowFormula>SUM(G3:G18)</totalsRowFormula>
    </tableColumn>
    <tableColumn id="8" xr3:uid="{00000000-0010-0000-0C00-000008000000}" name="AÇIKLAMA" dataDxfId="522" totalsRowDxfId="5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o15" displayName="Tablo15" ref="A2:I76" totalsRowShown="0" headerRowDxfId="520" dataDxfId="518" headerRowBorderDxfId="519" tableBorderDxfId="517" totalsRowBorderDxfId="516">
  <autoFilter ref="A2:I76" xr:uid="{00000000-0009-0000-0100-00000F000000}"/>
  <tableColumns count="9">
    <tableColumn id="1" xr3:uid="{00000000-0010-0000-0D00-000001000000}" name="S. N" dataDxfId="515" totalsRowDxfId="514"/>
    <tableColumn id="2" xr3:uid="{00000000-0010-0000-0D00-000002000000}" name="PROJENİN ADI" dataDxfId="513" totalsRowDxfId="512"/>
    <tableColumn id="3" xr3:uid="{00000000-0010-0000-0D00-000003000000}" name="SEKTÖRÜ" dataDxfId="511" totalsRowDxfId="510"/>
    <tableColumn id="4" xr3:uid="{00000000-0010-0000-0D00-000004000000}" name="PROJE YERİ" dataDxfId="509" totalsRowDxfId="508"/>
    <tableColumn id="5" xr3:uid="{00000000-0010-0000-0D00-000005000000}" name="BAŞLANGIÇ TARİHİ" dataDxfId="507" totalsRowDxfId="506"/>
    <tableColumn id="6" xr3:uid="{00000000-0010-0000-0D00-000006000000}" name="BİTİŞ TARİHİ" dataDxfId="505" totalsRowDxfId="504"/>
    <tableColumn id="7" xr3:uid="{00000000-0010-0000-0D00-000007000000}" name="TOPLAM HARCAMA TUTARI (TL)" dataDxfId="503" totalsRowDxfId="502"/>
    <tableColumn id="9" xr3:uid="{DD3C8DC4-9517-40F7-A114-5925A42E885A}" name="YENİDEN DEĞERLENDİRME KATSAYISI İLE ÇARPILAN TUTAR" dataDxfId="501" totalsRowDxfId="500"/>
    <tableColumn id="8" xr3:uid="{00000000-0010-0000-0D00-000008000000}" name="AÇIKLAMA" dataDxfId="499" totalsRowDxfId="49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Tablo18" displayName="Tablo18" ref="A2:I3" totalsRowShown="0" headerRowDxfId="497" dataDxfId="495" headerRowBorderDxfId="496" tableBorderDxfId="494" totalsRowBorderDxfId="493">
  <autoFilter ref="A2:I3" xr:uid="{00000000-0009-0000-0100-000012000000}"/>
  <tableColumns count="9">
    <tableColumn id="1" xr3:uid="{00000000-0010-0000-0E00-000001000000}" name="S. N" dataDxfId="492" totalsRowDxfId="491"/>
    <tableColumn id="2" xr3:uid="{00000000-0010-0000-0E00-000002000000}" name="PROJENİN ADI" dataDxfId="490" totalsRowDxfId="489"/>
    <tableColumn id="3" xr3:uid="{00000000-0010-0000-0E00-000003000000}" name="SEKTÖRÜ" dataDxfId="488" totalsRowDxfId="487"/>
    <tableColumn id="4" xr3:uid="{00000000-0010-0000-0E00-000004000000}" name="PROJE YERİ" dataDxfId="486" totalsRowDxfId="485"/>
    <tableColumn id="5" xr3:uid="{00000000-0010-0000-0E00-000005000000}" name="BAŞLANGIÇ TARİHİ" dataDxfId="484" totalsRowDxfId="483"/>
    <tableColumn id="6" xr3:uid="{00000000-0010-0000-0E00-000006000000}" name="BİTİŞ TARİHİ" dataDxfId="482" totalsRowDxfId="481"/>
    <tableColumn id="7" xr3:uid="{00000000-0010-0000-0E00-000007000000}" name="TOPLAM HARCAMA TUTARI (TL)" dataDxfId="480" totalsRowDxfId="479"/>
    <tableColumn id="9" xr3:uid="{CD03EAC3-02B0-4B5F-9B2C-5B82F77878CD}" name="YENİDEN DEĞERLENDİRME KATSAYISI İLE ÇARPILAN TUTAR" dataDxfId="478" totalsRowDxfId="477">
      <calculatedColumnFormula>PRODUCT(G3,10.042)</calculatedColumnFormula>
    </tableColumn>
    <tableColumn id="8" xr3:uid="{00000000-0010-0000-0E00-000008000000}" name="AÇIKLAMA" dataDxfId="476" totalsRowDxfId="47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lo19" displayName="Tablo19" ref="A2:I429" totalsRowShown="0" headerRowDxfId="474" dataDxfId="472" headerRowBorderDxfId="473" tableBorderDxfId="471" totalsRowBorderDxfId="470">
  <autoFilter ref="A2:I429" xr:uid="{00000000-0009-0000-0100-000013000000}"/>
  <tableColumns count="9">
    <tableColumn id="1" xr3:uid="{00000000-0010-0000-0F00-000001000000}" name="S. N" dataDxfId="469" totalsRowDxfId="468"/>
    <tableColumn id="2" xr3:uid="{00000000-0010-0000-0F00-000002000000}" name="PROJENİN ADI" dataDxfId="467" totalsRowDxfId="466"/>
    <tableColumn id="3" xr3:uid="{00000000-0010-0000-0F00-000003000000}" name="SEKTÖRÜ" dataDxfId="465" totalsRowDxfId="464"/>
    <tableColumn id="4" xr3:uid="{00000000-0010-0000-0F00-000004000000}" name="PROJE YERİ" dataDxfId="463" totalsRowDxfId="462"/>
    <tableColumn id="5" xr3:uid="{00000000-0010-0000-0F00-000005000000}" name="BAŞLANGIÇ TARİHİ" dataDxfId="461" totalsRowDxfId="460"/>
    <tableColumn id="6" xr3:uid="{00000000-0010-0000-0F00-000006000000}" name="BİTİŞ TARİHİ" dataDxfId="459" totalsRowDxfId="458"/>
    <tableColumn id="7" xr3:uid="{00000000-0010-0000-0F00-000007000000}" name="TOPLAM HARCAMA TUTARI (TL)" dataDxfId="457" totalsRowDxfId="456"/>
    <tableColumn id="9" xr3:uid="{BFD3444A-EEB8-410A-BD83-91CF9E9E3F8E}" name="YENİDEN DEĞERLENDİRME KATSAYISI İLE ÇARPILAN TUTAR" dataDxfId="455" totalsRowDxfId="454"/>
    <tableColumn id="8" xr3:uid="{00000000-0010-0000-0F00-000008000000}" name="AÇIKLAMA" dataDxfId="453" totalsRowDxfId="45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lo21" displayName="Tablo21" ref="A2:I40" totalsRowCount="1" headerRowDxfId="451" dataDxfId="449" headerRowBorderDxfId="450" tableBorderDxfId="448" totalsRowBorderDxfId="447">
  <autoFilter ref="A2:I39" xr:uid="{00000000-0009-0000-0100-000015000000}"/>
  <tableColumns count="9">
    <tableColumn id="1" xr3:uid="{00000000-0010-0000-1100-000001000000}" name="S. N" dataDxfId="446" totalsRowDxfId="445"/>
    <tableColumn id="2" xr3:uid="{00000000-0010-0000-1100-000002000000}" name="PROJENİN ADI" dataDxfId="444" totalsRowDxfId="443"/>
    <tableColumn id="3" xr3:uid="{00000000-0010-0000-1100-000003000000}" name="SEKTÖRÜ" dataDxfId="442" totalsRowDxfId="441"/>
    <tableColumn id="4" xr3:uid="{00000000-0010-0000-1100-000004000000}" name="PROJE YERİ" dataDxfId="440" totalsRowDxfId="439"/>
    <tableColumn id="5" xr3:uid="{00000000-0010-0000-1100-000005000000}" name="BAŞLANGIÇ TARİHİ" dataDxfId="438" totalsRowDxfId="437"/>
    <tableColumn id="6" xr3:uid="{00000000-0010-0000-1100-000006000000}" name="BİTİŞ TARİHİ" dataDxfId="436" totalsRowDxfId="435"/>
    <tableColumn id="7" xr3:uid="{00000000-0010-0000-1100-000007000000}" name="TOPLAM HARCAMA TUTARI (TL)" dataDxfId="434" totalsRowDxfId="433"/>
    <tableColumn id="9" xr3:uid="{E3432C3E-0A8A-4088-9FF1-F72BC57A2D7F}" name="YENİDEN DEĞERLENDİRME KATSAYISI İLE ÇARPILAN TUTAR" totalsRowFunction="custom" dataDxfId="432" totalsRowDxfId="431">
      <totalsRowFormula>SUM(H3:H39)</totalsRowFormula>
    </tableColumn>
    <tableColumn id="8" xr3:uid="{00000000-0010-0000-1100-000008000000}" name="AÇIKLAMA" dataDxfId="430" totalsRowDxfId="42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Tablo20" displayName="Tablo20" ref="A2:I36" totalsRowCount="1" headerRowDxfId="428" dataDxfId="426" headerRowBorderDxfId="427" tableBorderDxfId="425" totalsRowBorderDxfId="424">
  <autoFilter ref="A2:I35" xr:uid="{00000000-0009-0000-0100-000014000000}"/>
  <sortState ref="A3:I27">
    <sortCondition ref="F2:F27"/>
  </sortState>
  <tableColumns count="9">
    <tableColumn id="1" xr3:uid="{00000000-0010-0000-1000-000001000000}" name="S. N" dataDxfId="423" totalsRowDxfId="422"/>
    <tableColumn id="2" xr3:uid="{00000000-0010-0000-1000-000002000000}" name="PROJENİN ADI" dataDxfId="421" totalsRowDxfId="420"/>
    <tableColumn id="3" xr3:uid="{00000000-0010-0000-1000-000003000000}" name="SEKTÖRÜ" dataDxfId="419" totalsRowDxfId="418"/>
    <tableColumn id="4" xr3:uid="{00000000-0010-0000-1000-000004000000}" name="PROJE YERİ" dataDxfId="417" totalsRowDxfId="416"/>
    <tableColumn id="5" xr3:uid="{00000000-0010-0000-1000-000005000000}" name="BAŞLANGIÇ TARİHİ" dataDxfId="415" totalsRowDxfId="414"/>
    <tableColumn id="6" xr3:uid="{00000000-0010-0000-1000-000006000000}" name="BİTİŞ TARİHİ" dataDxfId="413" totalsRowDxfId="412"/>
    <tableColumn id="7" xr3:uid="{00000000-0010-0000-1000-000007000000}" name="TOPLAM HARCAMA TUTARI (TL)" totalsRowFunction="custom" dataDxfId="411" totalsRowDxfId="410">
      <totalsRowFormula>SUM(G3:G35)</totalsRowFormula>
    </tableColumn>
    <tableColumn id="9" xr3:uid="{0607CA15-5A66-4DFB-A43A-3CB4B4ECE787}" name="YENİDEN DEĞERLENDİRME KATSAYISI İLE ÇARPILAN TUTAR" totalsRowFunction="custom" dataDxfId="409" totalsRowDxfId="408">
      <totalsRowFormula>SUM(H3:H35)</totalsRowFormula>
    </tableColumn>
    <tableColumn id="8" xr3:uid="{00000000-0010-0000-1000-000008000000}" name="AÇIKLAMA" dataDxfId="407" totalsRowDxfId="40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C78B1AC-21DE-4D97-8017-740462415810}" name="Tablo2017" displayName="Tablo2017" ref="A2:I3" totalsRowShown="0" headerRowDxfId="405" dataDxfId="403" headerRowBorderDxfId="404" tableBorderDxfId="402" totalsRowBorderDxfId="401">
  <autoFilter ref="A2:I3" xr:uid="{00000000-0009-0000-0100-000014000000}"/>
  <sortState ref="A3:I3">
    <sortCondition ref="F2:F3"/>
  </sortState>
  <tableColumns count="9">
    <tableColumn id="1" xr3:uid="{8FA66AAD-36C2-44D9-A844-8DFB25F4E76C}" name="S. N" dataDxfId="400" totalsRowDxfId="399"/>
    <tableColumn id="2" xr3:uid="{A7D7DA17-2CAE-4C09-BE5E-1063E9B8E451}" name="PROJENİN ADI" dataDxfId="398" totalsRowDxfId="397"/>
    <tableColumn id="3" xr3:uid="{FD333AB7-3DF3-4BBC-91A5-2720BD2C87CF}" name="SEKTÖRÜ" dataDxfId="396" totalsRowDxfId="395"/>
    <tableColumn id="4" xr3:uid="{07690038-46F7-4AC3-8AF8-54AE5F589784}" name="PROJE YERİ" dataDxfId="394" totalsRowDxfId="393"/>
    <tableColumn id="5" xr3:uid="{26C0D6DD-D15F-46F1-BAAD-285EB2D21D82}" name="BAŞLANGIÇ TARİHİ" dataDxfId="392" totalsRowDxfId="391"/>
    <tableColumn id="6" xr3:uid="{1306D836-017B-4048-9A1E-0FB5AE9BFFB3}" name="BİTİŞ TARİHİ" dataDxfId="390" totalsRowDxfId="389"/>
    <tableColumn id="7" xr3:uid="{23314E9C-18F9-448C-9AC2-EEEACA5E9D59}" name="TOPLAM HARCAMA TUTARI (TL)" dataDxfId="388" totalsRowDxfId="387"/>
    <tableColumn id="9" xr3:uid="{FD56DA8B-B843-431B-AC10-73765C55E6BB}" name="YENİDEN DEĞERLENDİRME KATSAYISI İLE ÇARPILAN TUTAR" dataDxfId="386" totalsRowDxfId="385"/>
    <tableColumn id="8" xr3:uid="{99246755-B86C-4D80-AA1E-D760D4435BD9}" name="AÇIKLAMA" dataDxfId="384" totalsRowDxfId="38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o35" displayName="Tablo35" ref="A2:I3" totalsRowShown="0" headerRowDxfId="788" dataDxfId="786" headerRowBorderDxfId="787" tableBorderDxfId="785" totalsRowBorderDxfId="784">
  <autoFilter ref="A2:I3" xr:uid="{00000000-0009-0000-0100-000001000000}"/>
  <tableColumns count="9">
    <tableColumn id="1" xr3:uid="{00000000-0010-0000-0100-000001000000}" name="S. N" dataDxfId="783" totalsRowDxfId="782"/>
    <tableColumn id="2" xr3:uid="{00000000-0010-0000-0100-000002000000}" name="PROJENİN ADI" dataDxfId="781" totalsRowDxfId="780"/>
    <tableColumn id="3" xr3:uid="{00000000-0010-0000-0100-000003000000}" name="SEKTÖRÜ" dataDxfId="779" totalsRowDxfId="778"/>
    <tableColumn id="4" xr3:uid="{00000000-0010-0000-0100-000004000000}" name="PROJE YERİ" dataDxfId="777" totalsRowDxfId="776"/>
    <tableColumn id="5" xr3:uid="{00000000-0010-0000-0100-000005000000}" name="BAŞLANGIÇ TARİHİ" dataDxfId="775" totalsRowDxfId="774"/>
    <tableColumn id="6" xr3:uid="{00000000-0010-0000-0100-000006000000}" name="BİTİŞ TARİHİ" dataDxfId="773" totalsRowDxfId="772"/>
    <tableColumn id="7" xr3:uid="{00000000-0010-0000-0100-000007000000}" name="TOPLAM HARCAMA TUTARI (TL)" dataDxfId="771" totalsRowDxfId="770"/>
    <tableColumn id="9" xr3:uid="{E45F38E6-B9C8-41B1-94CC-C1760EEAC589}" name="YENİDEN DEĞERLENDİRME KATSAYISI İLE ÇARPILAN TUTAR" dataDxfId="769" totalsRowDxfId="768">
      <calculatedColumnFormula>PRODUCT(G3,2.113)</calculatedColumnFormula>
    </tableColumn>
    <tableColumn id="8" xr3:uid="{00000000-0010-0000-0100-000008000000}" name="AÇIKLAMA" dataDxfId="767" totalsRowDxfId="76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Tablo22" displayName="Tablo22" ref="A2:I226" totalsRowShown="0" headerRowDxfId="382" dataDxfId="380" headerRowBorderDxfId="381">
  <autoFilter ref="A2:I226" xr:uid="{00000000-0009-0000-0100-000016000000}"/>
  <sortState ref="A3:I205">
    <sortCondition ref="F3:F205"/>
  </sortState>
  <tableColumns count="9">
    <tableColumn id="1" xr3:uid="{00000000-0010-0000-1200-000001000000}" name="S. N" dataDxfId="379" totalsRowDxfId="378"/>
    <tableColumn id="2" xr3:uid="{00000000-0010-0000-1200-000002000000}" name="PROJENİN ADI" dataDxfId="377" totalsRowDxfId="376"/>
    <tableColumn id="3" xr3:uid="{00000000-0010-0000-1200-000003000000}" name="SEKTÖRÜ" dataDxfId="375" totalsRowDxfId="374"/>
    <tableColumn id="4" xr3:uid="{00000000-0010-0000-1200-000004000000}" name="PROJE YERİ" dataDxfId="373" totalsRowDxfId="372"/>
    <tableColumn id="5" xr3:uid="{00000000-0010-0000-1200-000005000000}" name="BAŞLANGIÇ TARİHİ" dataDxfId="371" totalsRowDxfId="370"/>
    <tableColumn id="6" xr3:uid="{00000000-0010-0000-1200-000006000000}" name="BİTİŞ TARİHİ" dataDxfId="369" totalsRowDxfId="368"/>
    <tableColumn id="7" xr3:uid="{00000000-0010-0000-1200-000007000000}" name="TOPLAM HARCAMA TUTARI (TL)" dataDxfId="367" totalsRowDxfId="366"/>
    <tableColumn id="9" xr3:uid="{70AB9011-C2DA-4573-98E0-B7DC4054578D}" name="YENİDEN DEĞERLENDİRME KATSAYISI İLE ÇARPILAN TUTAR" dataDxfId="365" totalsRowDxfId="364">
      <calculatedColumnFormula>F3*G3</calculatedColumnFormula>
    </tableColumn>
    <tableColumn id="8" xr3:uid="{00000000-0010-0000-1200-000008000000}" name="AÇIKLAMA" dataDxfId="363" totalsRowDxfId="36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Tablo23" displayName="Tablo23" ref="A2:I107" totalsRowShown="0" headerRowDxfId="361" dataDxfId="359" headerRowBorderDxfId="360" tableBorderDxfId="358" totalsRowBorderDxfId="357">
  <autoFilter ref="A2:I107" xr:uid="{00000000-0009-0000-0100-000017000000}"/>
  <tableColumns count="9">
    <tableColumn id="1" xr3:uid="{00000000-0010-0000-1300-000001000000}" name="S. N" dataDxfId="356" totalsRowDxfId="355"/>
    <tableColumn id="2" xr3:uid="{00000000-0010-0000-1300-000002000000}" name="PROJENİN ADI" dataDxfId="354" totalsRowDxfId="353"/>
    <tableColumn id="3" xr3:uid="{00000000-0010-0000-1300-000003000000}" name="SEKTÖRÜ" dataDxfId="352" totalsRowDxfId="351"/>
    <tableColumn id="4" xr3:uid="{00000000-0010-0000-1300-000004000000}" name="PROJE YERİ" dataDxfId="350" totalsRowDxfId="349"/>
    <tableColumn id="5" xr3:uid="{00000000-0010-0000-1300-000005000000}" name="BAŞLANGIÇ TARİHİ" dataDxfId="348" totalsRowDxfId="347"/>
    <tableColumn id="6" xr3:uid="{00000000-0010-0000-1300-000006000000}" name="BİTİŞ TARİHİ" dataDxfId="346" totalsRowDxfId="345"/>
    <tableColumn id="7" xr3:uid="{00000000-0010-0000-1300-000007000000}" name="TOPLAM HARCAMA TUTARI (TL)" dataDxfId="344" totalsRowDxfId="343"/>
    <tableColumn id="9" xr3:uid="{237EA609-329C-4AD9-B5EA-BA6F54CEC794}" name="YENİDEN DEĞERLENDİRME KATSAYISI İLE ÇARPILAN TUTAR" dataDxfId="342">
      <calculatedColumnFormula>K3*[1]!Tablo23[[#This Row],[TOPLAM HARCAMA TUTARI (TL)]]</calculatedColumnFormula>
    </tableColumn>
    <tableColumn id="8" xr3:uid="{00000000-0010-0000-1300-000008000000}" name="AÇIKLAMA" dataDxfId="341" totalsRowDxfId="34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4000000}" name="Tablo153" displayName="Tablo153" ref="A2:I48" totalsRowShown="0" headerRowDxfId="339" dataDxfId="337" headerRowBorderDxfId="338" tableBorderDxfId="336" totalsRowBorderDxfId="335">
  <autoFilter ref="A2:I48" xr:uid="{00000000-0009-0000-0100-000002000000}"/>
  <sortState ref="A3:I48">
    <sortCondition ref="F3:F48"/>
  </sortState>
  <tableColumns count="9">
    <tableColumn id="1" xr3:uid="{00000000-0010-0000-1400-000001000000}" name="S. N" dataDxfId="334" totalsRowDxfId="333"/>
    <tableColumn id="2" xr3:uid="{00000000-0010-0000-1400-000002000000}" name="PROJENİN ADI" dataDxfId="332" totalsRowDxfId="331"/>
    <tableColumn id="3" xr3:uid="{00000000-0010-0000-1400-000003000000}" name="SEKTÖRÜ" dataDxfId="330" totalsRowDxfId="329"/>
    <tableColumn id="4" xr3:uid="{00000000-0010-0000-1400-000004000000}" name="PROJE YERİ" dataDxfId="328" totalsRowDxfId="327"/>
    <tableColumn id="5" xr3:uid="{00000000-0010-0000-1400-000005000000}" name="BAŞLANGIÇ TARİHİ" dataDxfId="326" totalsRowDxfId="325"/>
    <tableColumn id="6" xr3:uid="{00000000-0010-0000-1400-000006000000}" name="BİTİŞ TARİHİ" dataDxfId="324" totalsRowDxfId="323"/>
    <tableColumn id="7" xr3:uid="{00000000-0010-0000-1400-000007000000}" name="TOPLAM HARCAMA TUTARI (TL)" dataDxfId="322" totalsRowDxfId="321"/>
    <tableColumn id="9" xr3:uid="{2101C57C-2704-4B8D-9779-B82BDE725172}" name="YENİDEN DEĞERLENDİRME KATSAYISI İLE ÇARPILAN TUTAR" dataDxfId="320">
      <calculatedColumnFormula>ROUND(VLOOKUP(F3,'[2]0'!A:B,2,0)*G3,2)</calculatedColumnFormula>
    </tableColumn>
    <tableColumn id="8" xr3:uid="{00000000-0010-0000-1400-000008000000}" name="AÇIKLAMA" dataDxfId="319" totalsRowDxfId="3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5000000}" name="Tablo24" displayName="Tablo24" ref="A2:I53" totalsRowShown="0" headerRowDxfId="317" dataDxfId="315" headerRowBorderDxfId="316" tableBorderDxfId="314" totalsRowBorderDxfId="313">
  <autoFilter ref="A2:I53" xr:uid="{00000000-0009-0000-0100-000018000000}"/>
  <tableColumns count="9">
    <tableColumn id="1" xr3:uid="{00000000-0010-0000-1500-000001000000}" name="S. N" dataDxfId="312" totalsRowDxfId="311"/>
    <tableColumn id="2" xr3:uid="{00000000-0010-0000-1500-000002000000}" name="PROJENİN ADI" dataDxfId="310" totalsRowDxfId="309"/>
    <tableColumn id="3" xr3:uid="{00000000-0010-0000-1500-000003000000}" name="SEKTÖRÜ" dataDxfId="308" totalsRowDxfId="307"/>
    <tableColumn id="4" xr3:uid="{00000000-0010-0000-1500-000004000000}" name="PROJE YERİ" dataDxfId="306" totalsRowDxfId="305"/>
    <tableColumn id="5" xr3:uid="{00000000-0010-0000-1500-000005000000}" name="BAŞLANGIÇ TARİHİ" dataDxfId="304" totalsRowDxfId="303"/>
    <tableColumn id="6" xr3:uid="{00000000-0010-0000-1500-000006000000}" name="BİTİŞ TARİHİ" dataDxfId="302" totalsRowDxfId="301"/>
    <tableColumn id="7" xr3:uid="{00000000-0010-0000-1500-000007000000}" name="TOPLAM HARCAMA TUTARI (TL)" dataDxfId="300" totalsRowDxfId="299"/>
    <tableColumn id="9" xr3:uid="{8C084293-F098-4042-B1A9-CE78CD613131}" name="YENİDEN DEĞERLENDİRME KATSAYISI İLE ÇARPILAN TUTAR" dataDxfId="298" totalsRowDxfId="297"/>
    <tableColumn id="8" xr3:uid="{00000000-0010-0000-1500-000008000000}" name="AÇIKLAMA" dataDxfId="296" totalsRowDxfId="295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Tablo25" displayName="Tablo25" ref="A2:I12" totalsRowCount="1" headerRowDxfId="294" dataDxfId="292" headerRowBorderDxfId="293" tableBorderDxfId="291" totalsRowBorderDxfId="290">
  <autoFilter ref="A2:I11" xr:uid="{00000000-0009-0000-0100-000019000000}"/>
  <sortState ref="A3:I10">
    <sortCondition ref="F2:F10"/>
  </sortState>
  <tableColumns count="9">
    <tableColumn id="1" xr3:uid="{00000000-0010-0000-1600-000001000000}" name="S. N" dataDxfId="289" totalsRowDxfId="288"/>
    <tableColumn id="2" xr3:uid="{00000000-0010-0000-1600-000002000000}" name="PROJENİN ADI" dataDxfId="287" totalsRowDxfId="286"/>
    <tableColumn id="3" xr3:uid="{00000000-0010-0000-1600-000003000000}" name="SEKTÖRÜ" dataDxfId="285" totalsRowDxfId="284"/>
    <tableColumn id="4" xr3:uid="{00000000-0010-0000-1600-000004000000}" name="PROJE YERİ" dataDxfId="283" totalsRowDxfId="282"/>
    <tableColumn id="5" xr3:uid="{00000000-0010-0000-1600-000005000000}" name="BAŞLANGIÇ TARİHİ" dataDxfId="281" totalsRowDxfId="280"/>
    <tableColumn id="6" xr3:uid="{00000000-0010-0000-1600-000006000000}" name="BİTİŞ TARİHİ" dataDxfId="279" totalsRowDxfId="278"/>
    <tableColumn id="7" xr3:uid="{00000000-0010-0000-1600-000007000000}" name="TOPLAM HARCAMA TUTARI (TL)" totalsRowFunction="custom" dataDxfId="277" totalsRowDxfId="276">
      <totalsRowFormula>SUM(G3:G11)</totalsRowFormula>
    </tableColumn>
    <tableColumn id="9" xr3:uid="{D95E1FAA-CD78-4BF5-B0AE-C8F9ADC2E8C7}" name="YENİDEN DEĞERLENDİRME KATSAYISI İLE ÇARPILAN TUTAR" totalsRowFunction="custom" dataDxfId="275" totalsRowDxfId="274">
      <totalsRowFormula>SUM(H3:H11)</totalsRowFormula>
    </tableColumn>
    <tableColumn id="8" xr3:uid="{00000000-0010-0000-1600-000008000000}" name="AÇIKLAMA" dataDxfId="273" totalsRowDxfId="27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3C6EF52-9028-41F9-91A3-99296C437D71}" name="Tablo26" displayName="Tablo26" ref="A2:I7" totalsRowCount="1" headerRowDxfId="271" dataDxfId="269" headerRowBorderDxfId="270" tableBorderDxfId="268" totalsRowBorderDxfId="267">
  <autoFilter ref="A2:I6" xr:uid="{911B0F12-3704-4014-B180-4D61EEAEA5AD}"/>
  <sortState ref="A3:I6">
    <sortCondition ref="F2:F6"/>
  </sortState>
  <tableColumns count="9">
    <tableColumn id="1" xr3:uid="{1B6EE67C-DB60-42CD-BACD-914429D590A6}" name="S. N" dataDxfId="266" totalsRowDxfId="265"/>
    <tableColumn id="2" xr3:uid="{5B1B4146-B289-4C09-B2E5-0749B50B49E0}" name="PROJENİN ADI" dataDxfId="264" totalsRowDxfId="263"/>
    <tableColumn id="3" xr3:uid="{3BA49403-FC3B-49F1-96E3-BE47890096F0}" name="SEKTÖRÜ" dataDxfId="262" totalsRowDxfId="261"/>
    <tableColumn id="4" xr3:uid="{25057AE8-2EE0-4DCA-8C2C-505DFB846872}" name="PROJE YERİ" dataDxfId="260" totalsRowDxfId="259"/>
    <tableColumn id="5" xr3:uid="{E2883666-86A2-49F3-90DB-19BB282654EE}" name="BAŞLANGIÇ TARİHİ" dataDxfId="258" totalsRowDxfId="257"/>
    <tableColumn id="6" xr3:uid="{1882A678-A141-4E15-B058-A82A37CEF4CB}" name="BİTİŞ TARİHİ" dataDxfId="256" totalsRowDxfId="255"/>
    <tableColumn id="7" xr3:uid="{5711D6F6-AF69-4B32-B3C6-C7B7DBC73240}" name="TOPLAM HARCAMA TUTARI (TL)" totalsRowFunction="custom" dataDxfId="254" totalsRowDxfId="253">
      <totalsRowFormula>SUM(G3:G6)</totalsRowFormula>
    </tableColumn>
    <tableColumn id="9" xr3:uid="{EDA68E2A-EEC5-496D-9C66-10E9CFFB8A54}" name="YENİDEN DEĞERLENDİRME KATSAYISI İLE ÇARPILAN TUTAR" totalsRowFunction="custom" dataDxfId="252" totalsRowDxfId="251">
      <totalsRowFormula>SUM(H3:H6)</totalsRowFormula>
    </tableColumn>
    <tableColumn id="8" xr3:uid="{6B570FFE-C45D-4F2E-8713-759F8DB6C5E5}" name="AÇIKLAMA" dataDxfId="250" totalsRowDxfId="249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Tablo27" displayName="Tablo27" ref="A2:I30" totalsRowShown="0" headerRowDxfId="248" dataDxfId="246" headerRowBorderDxfId="247" tableBorderDxfId="245" totalsRowBorderDxfId="244">
  <autoFilter ref="A2:I30" xr:uid="{00000000-0009-0000-0100-00001B000000}"/>
  <tableColumns count="9">
    <tableColumn id="1" xr3:uid="{00000000-0010-0000-1800-000001000000}" name="S. N" dataDxfId="243" totalsRowDxfId="242"/>
    <tableColumn id="2" xr3:uid="{00000000-0010-0000-1800-000002000000}" name="PROJENİN ADI" dataDxfId="241" totalsRowDxfId="240"/>
    <tableColumn id="3" xr3:uid="{00000000-0010-0000-1800-000003000000}" name="SEKTÖRÜ" dataDxfId="239" totalsRowDxfId="238"/>
    <tableColumn id="4" xr3:uid="{00000000-0010-0000-1800-000004000000}" name="PROJE YERİ" dataDxfId="237" totalsRowDxfId="236"/>
    <tableColumn id="5" xr3:uid="{00000000-0010-0000-1800-000005000000}" name="BAŞLANGIÇ TARİHİ" dataDxfId="235" totalsRowDxfId="234"/>
    <tableColumn id="6" xr3:uid="{00000000-0010-0000-1800-000006000000}" name="BİTİŞ TARİHİ" dataDxfId="233" totalsRowDxfId="232"/>
    <tableColumn id="7" xr3:uid="{00000000-0010-0000-1800-000007000000}" name="TOPLAM HARCAMA TUTARI (TL)" dataDxfId="231" totalsRowDxfId="230"/>
    <tableColumn id="9" xr3:uid="{597B912D-6511-421B-8CDF-A6AC680AB273}" name="YENİDEN DEĞERLENDİRME KATSAYISI İLE ÇARPILAN TUTAR" dataDxfId="229" totalsRowDxfId="228"/>
    <tableColumn id="8" xr3:uid="{00000000-0010-0000-1800-000008000000}" name="AÇIKLAMA" dataDxfId="227" totalsRowDxfId="226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Tablo28" displayName="Tablo28" ref="A2:I158" totalsRowShown="0" headerRowDxfId="225" dataDxfId="223" totalsRowDxfId="221" headerRowBorderDxfId="224" tableBorderDxfId="222" totalsRowBorderDxfId="220">
  <autoFilter ref="A2:I158" xr:uid="{00000000-0009-0000-0100-00001C000000}"/>
  <tableColumns count="9">
    <tableColumn id="1" xr3:uid="{00000000-0010-0000-1900-000001000000}" name="S. N" dataDxfId="219" totalsRowDxfId="218"/>
    <tableColumn id="2" xr3:uid="{00000000-0010-0000-1900-000002000000}" name="PROJENİN ADI" dataDxfId="217" totalsRowDxfId="216"/>
    <tableColumn id="3" xr3:uid="{00000000-0010-0000-1900-000003000000}" name="SEKTÖRÜ" dataDxfId="215" totalsRowDxfId="214"/>
    <tableColumn id="4" xr3:uid="{00000000-0010-0000-1900-000004000000}" name="PROJE YERİ" dataDxfId="213" totalsRowDxfId="212"/>
    <tableColumn id="5" xr3:uid="{00000000-0010-0000-1900-000005000000}" name="BAŞLANGIÇ TARİHİ" dataDxfId="211" totalsRowDxfId="210"/>
    <tableColumn id="6" xr3:uid="{00000000-0010-0000-1900-000006000000}" name="BİTİŞ TARİHİ" dataDxfId="209" totalsRowDxfId="208"/>
    <tableColumn id="7" xr3:uid="{00000000-0010-0000-1900-000007000000}" name="TOPLAM HARCAMA TUTARI (TL)" dataDxfId="207" totalsRowDxfId="206"/>
    <tableColumn id="9" xr3:uid="{BD6911AE-517A-4116-A4AE-4BAE85A8F30C}" name="YENİDEN DEĞERLENDİRME KATSAYISI İLE ÇARPILAN TUTAR" dataDxfId="205" totalsRowDxfId="204"/>
    <tableColumn id="8" xr3:uid="{00000000-0010-0000-1900-000008000000}" name="AÇIKLAMA" dataDxfId="203" totalsRowDxfId="20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A000000}" name="Tablo29" displayName="Tablo29" ref="A2:I252" totalsRowCount="1" headerRowDxfId="201" dataDxfId="199" headerRowBorderDxfId="200" tableBorderDxfId="198" totalsRowBorderDxfId="197">
  <autoFilter ref="A2:I251" xr:uid="{00000000-0009-0000-0100-00001D000000}"/>
  <sortState ref="A3:I251">
    <sortCondition ref="F2:F251"/>
  </sortState>
  <tableColumns count="9">
    <tableColumn id="1" xr3:uid="{00000000-0010-0000-1A00-000001000000}" name="S. N" dataDxfId="196" totalsRowDxfId="195"/>
    <tableColumn id="2" xr3:uid="{00000000-0010-0000-1A00-000002000000}" name="PROJENİN ADI" dataDxfId="194" totalsRowDxfId="193"/>
    <tableColumn id="3" xr3:uid="{00000000-0010-0000-1A00-000003000000}" name="SEKTÖRÜ" dataDxfId="192" totalsRowDxfId="191"/>
    <tableColumn id="4" xr3:uid="{00000000-0010-0000-1A00-000004000000}" name="PROJE YERİ" dataDxfId="190" totalsRowDxfId="189"/>
    <tableColumn id="5" xr3:uid="{00000000-0010-0000-1A00-000005000000}" name="BAŞLANGIÇ TARİHİ" dataDxfId="188" totalsRowDxfId="187"/>
    <tableColumn id="6" xr3:uid="{00000000-0010-0000-1A00-000006000000}" name="BİTİŞ TARİHİ" dataDxfId="186" totalsRowDxfId="185"/>
    <tableColumn id="7" xr3:uid="{00000000-0010-0000-1A00-000007000000}" name="TOPLAM HARCAMA TUTARI (TL)" totalsRowFunction="custom" dataDxfId="184" totalsRowDxfId="183">
      <totalsRowFormula>SUM(G3:G251)</totalsRowFormula>
    </tableColumn>
    <tableColumn id="9" xr3:uid="{CFEFE5EC-9BE2-4264-B773-9BC6FA244ED7}" name="YENİDEN DEĞERLENDİRME KATSAYISI İLE ÇARPILAN TUTAR" totalsRowFunction="custom" dataDxfId="182" totalsRowDxfId="181">
      <totalsRowFormula>SUM(H3:H251)</totalsRowFormula>
    </tableColumn>
    <tableColumn id="8" xr3:uid="{00000000-0010-0000-1A00-000008000000}" name="AÇIKLAMA" dataDxfId="180" totalsRowDxfId="17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B000000}" name="Tablo30" displayName="Tablo30" ref="A2:I17" totalsRowCount="1" headerRowDxfId="178" dataDxfId="176" headerRowBorderDxfId="177" tableBorderDxfId="175" totalsRowBorderDxfId="174">
  <autoFilter ref="A2:I16" xr:uid="{00000000-0009-0000-0100-00001E000000}"/>
  <tableColumns count="9">
    <tableColumn id="1" xr3:uid="{00000000-0010-0000-1B00-000001000000}" name="S. N" dataDxfId="173" totalsRowDxfId="172"/>
    <tableColumn id="2" xr3:uid="{00000000-0010-0000-1B00-000002000000}" name="PROJENİN ADI" dataDxfId="171" totalsRowDxfId="170"/>
    <tableColumn id="3" xr3:uid="{00000000-0010-0000-1B00-000003000000}" name="SEKTÖRÜ" dataDxfId="169" totalsRowDxfId="168"/>
    <tableColumn id="4" xr3:uid="{00000000-0010-0000-1B00-000004000000}" name="PROJE YERİ" dataDxfId="167" totalsRowDxfId="166"/>
    <tableColumn id="5" xr3:uid="{00000000-0010-0000-1B00-000005000000}" name="BAŞLANGIÇ TARİHİ" dataDxfId="165" totalsRowDxfId="164"/>
    <tableColumn id="6" xr3:uid="{00000000-0010-0000-1B00-000006000000}" name="BİTİŞ TARİHİ" dataDxfId="163" totalsRowDxfId="162"/>
    <tableColumn id="7" xr3:uid="{00000000-0010-0000-1B00-000007000000}" name="TOPLAM HARCAMA TUTARI (TL)" totalsRowFunction="custom" dataDxfId="161" totalsRowDxfId="160">
      <totalsRowFormula>SUM(G3:G16)</totalsRowFormula>
    </tableColumn>
    <tableColumn id="9" xr3:uid="{C94C9BFA-6C98-4C83-B45B-4CC882048318}" name="YENİDEN DEĞERLENDİRME KATSAYISI İLE ÇARPILAN TUTAR" totalsRowFunction="custom" dataDxfId="159" totalsRowDxfId="158">
      <totalsRowFormula>SUM(H3:H16)</totalsRowFormula>
    </tableColumn>
    <tableColumn id="8" xr3:uid="{00000000-0010-0000-1B00-000008000000}" name="AÇIKLAMA" dataDxfId="157" totalsRowDxfId="1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o4" displayName="Tablo4" ref="A2:I5" totalsRowCount="1" headerRowDxfId="765" dataDxfId="763" headerRowBorderDxfId="764" tableBorderDxfId="762" totalsRowBorderDxfId="761">
  <autoFilter ref="A2:I4" xr:uid="{00000000-0009-0000-0100-000004000000}"/>
  <tableColumns count="9">
    <tableColumn id="1" xr3:uid="{00000000-0010-0000-0200-000001000000}" name="S. N" dataDxfId="760" totalsRowDxfId="759"/>
    <tableColumn id="2" xr3:uid="{00000000-0010-0000-0200-000002000000}" name="PROJENİN ADI" dataDxfId="758" totalsRowDxfId="757"/>
    <tableColumn id="3" xr3:uid="{00000000-0010-0000-0200-000003000000}" name="SEKTÖRÜ" dataDxfId="756" totalsRowDxfId="755"/>
    <tableColumn id="4" xr3:uid="{00000000-0010-0000-0200-000004000000}" name="PROJE YERİ" dataDxfId="754" totalsRowDxfId="753"/>
    <tableColumn id="5" xr3:uid="{00000000-0010-0000-0200-000005000000}" name="BAŞLANGIÇ TARİHİ" dataDxfId="752" totalsRowDxfId="751"/>
    <tableColumn id="6" xr3:uid="{00000000-0010-0000-0200-000006000000}" name="BİTİŞ TARİHİ" dataDxfId="750" totalsRowDxfId="749"/>
    <tableColumn id="7" xr3:uid="{00000000-0010-0000-0200-000007000000}" name="TOPLAM HARCAMA TUTARI (TL)" totalsRowFunction="custom" dataDxfId="748" totalsRowDxfId="747">
      <totalsRowFormula>SUM(G3:G4)</totalsRowFormula>
    </tableColumn>
    <tableColumn id="9" xr3:uid="{3CCAED0A-99DC-433A-9E22-C7EBF9128099}" name="YENİDEN DEĞERLENDİRME KATSAYISI İLE ÇARPILAN TUTAR" totalsRowFunction="custom" dataDxfId="746" totalsRowDxfId="745">
      <totalsRowFormula>SUM(H3:H4)</totalsRowFormula>
    </tableColumn>
    <tableColumn id="8" xr3:uid="{00000000-0010-0000-0200-000008000000}" name="AÇIKLAMA" dataDxfId="744" totalsRowDxfId="74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C000000}" name="Tablo31" displayName="Tablo31" ref="A2:H33" totalsRowCount="1" headerRowDxfId="155" dataDxfId="153" headerRowBorderDxfId="154" totalsRowBorderDxfId="152">
  <autoFilter ref="A2:H32" xr:uid="{00000000-0009-0000-0100-00001F000000}"/>
  <sortState ref="A3:H32">
    <sortCondition ref="F2:F32"/>
  </sortState>
  <tableColumns count="8">
    <tableColumn id="1" xr3:uid="{00000000-0010-0000-1C00-000001000000}" name="S. N" dataDxfId="151" totalsRowDxfId="150"/>
    <tableColumn id="2" xr3:uid="{00000000-0010-0000-1C00-000002000000}" name="PROJENİN ADI" dataDxfId="149" totalsRowDxfId="148"/>
    <tableColumn id="3" xr3:uid="{00000000-0010-0000-1C00-000003000000}" name="SEKTÖRÜ" dataDxfId="147" totalsRowDxfId="146"/>
    <tableColumn id="4" xr3:uid="{00000000-0010-0000-1C00-000004000000}" name="PROJE YERİ" dataDxfId="145" totalsRowDxfId="144"/>
    <tableColumn id="5" xr3:uid="{00000000-0010-0000-1C00-000005000000}" name="BAŞLANGIÇ TARİHİ" dataDxfId="143" totalsRowDxfId="142"/>
    <tableColumn id="6" xr3:uid="{00000000-0010-0000-1C00-000006000000}" name="BİTİŞ TARİHİ" dataDxfId="141" totalsRowDxfId="140"/>
    <tableColumn id="9" xr3:uid="{2FE8026A-EBA0-4AA2-A114-4F76006BABD0}" name="TOPLAM HARCAMA TUTARI (TL)2" totalsRowFunction="custom" dataDxfId="139" totalsRowDxfId="138">
      <totalsRowFormula>SUM(G3:G32)</totalsRowFormula>
    </tableColumn>
    <tableColumn id="8" xr3:uid="{00000000-0010-0000-1C00-000008000000}" name="AÇIKLAMA" dataDxfId="137" totalsRowDxfId="13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D000000}" name="Tablo32" displayName="Tablo32" ref="A2:I37" totalsRowCount="1" headerRowDxfId="135" dataDxfId="133" totalsRowDxfId="131" headerRowBorderDxfId="134" tableBorderDxfId="132" totalsRowBorderDxfId="130">
  <autoFilter ref="A2:I36" xr:uid="{00000000-0009-0000-0100-000020000000}"/>
  <sortState ref="A3:I36">
    <sortCondition ref="F2:F36"/>
  </sortState>
  <tableColumns count="9">
    <tableColumn id="1" xr3:uid="{00000000-0010-0000-1D00-000001000000}" name="S. N" dataDxfId="129" totalsRowDxfId="128"/>
    <tableColumn id="2" xr3:uid="{00000000-0010-0000-1D00-000002000000}" name="PROJENİN ADI" dataDxfId="127" totalsRowDxfId="126"/>
    <tableColumn id="3" xr3:uid="{00000000-0010-0000-1D00-000003000000}" name="SEKTÖRÜ" dataDxfId="125" totalsRowDxfId="124"/>
    <tableColumn id="4" xr3:uid="{00000000-0010-0000-1D00-000004000000}" name="PROJE YERİ" dataDxfId="123" totalsRowDxfId="122"/>
    <tableColumn id="5" xr3:uid="{00000000-0010-0000-1D00-000005000000}" name="BAŞLANGIÇ TARİHİ" dataDxfId="121" totalsRowDxfId="120"/>
    <tableColumn id="6" xr3:uid="{00000000-0010-0000-1D00-000006000000}" name="BİTİŞ TARİHİ" dataDxfId="119" totalsRowDxfId="118"/>
    <tableColumn id="7" xr3:uid="{00000000-0010-0000-1D00-000007000000}" name="TOPLAM HARCAMA TUTARI (TL)" totalsRowFunction="custom" dataDxfId="117" totalsRowDxfId="116">
      <totalsRowFormula>SUM(G3:G36)</totalsRowFormula>
    </tableColumn>
    <tableColumn id="9" xr3:uid="{860B280D-CB55-42F6-A287-75401F7890B1}" name="YENİDEN DEĞERLENDİRME KATSAYISI İLE ÇARPILAN TUTAR" totalsRowFunction="custom" dataDxfId="115" totalsRowDxfId="114">
      <totalsRowFormula>SUM(H3:H36)</totalsRowFormula>
    </tableColumn>
    <tableColumn id="8" xr3:uid="{00000000-0010-0000-1D00-000008000000}" name="AÇIKLAMA" dataDxfId="113" totalsRowDxfId="11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E000000}" name="Tablo33" displayName="Tablo33" ref="A2:I25" totalsRowCount="1" headerRowDxfId="111" dataDxfId="109" headerRowBorderDxfId="110" tableBorderDxfId="108" totalsRowBorderDxfId="107">
  <autoFilter ref="A2:I24" xr:uid="{00000000-0009-0000-0100-000021000000}"/>
  <tableColumns count="9">
    <tableColumn id="1" xr3:uid="{00000000-0010-0000-1E00-000001000000}" name="S. N" dataDxfId="106" totalsRowDxfId="105"/>
    <tableColumn id="2" xr3:uid="{00000000-0010-0000-1E00-000002000000}" name="PROJENİN ADI" dataDxfId="104" totalsRowDxfId="103"/>
    <tableColumn id="3" xr3:uid="{00000000-0010-0000-1E00-000003000000}" name="SEKTÖRÜ" dataDxfId="102" totalsRowDxfId="101"/>
    <tableColumn id="4" xr3:uid="{00000000-0010-0000-1E00-000004000000}" name="PROJE YERİ" dataDxfId="100" totalsRowDxfId="99"/>
    <tableColumn id="5" xr3:uid="{00000000-0010-0000-1E00-000005000000}" name="BAŞLANGIÇ TARİHİ" dataDxfId="98" totalsRowDxfId="97"/>
    <tableColumn id="6" xr3:uid="{00000000-0010-0000-1E00-000006000000}" name="BİTİŞ TARİHİ" dataDxfId="96" totalsRowDxfId="95"/>
    <tableColumn id="7" xr3:uid="{00000000-0010-0000-1E00-000007000000}" name="TOPLAM HARCAMA TUTARI (TL)" dataDxfId="94" totalsRowDxfId="93"/>
    <tableColumn id="9" xr3:uid="{4E5AB6CD-1746-4DFD-A40C-88F41A9D9C3E}" name="YENİDEN DEĞERLENDİRME KATSAYISI İLE ÇARPILAN TUTAR" totalsRowFunction="custom" dataDxfId="92" totalsRowDxfId="91">
      <totalsRowFormula>SUM(H3:H24)</totalsRowFormula>
    </tableColumn>
    <tableColumn id="8" xr3:uid="{00000000-0010-0000-1E00-000008000000}" name="AÇIKLAMA" dataDxfId="90" totalsRowDxfId="8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F000000}" name="Tablo34" displayName="Tablo34" ref="A2:I28" totalsRowCount="1" headerRowDxfId="88" dataDxfId="86" headerRowBorderDxfId="87" tableBorderDxfId="85" totalsRowBorderDxfId="84">
  <autoFilter ref="A2:I27" xr:uid="{00000000-0009-0000-0100-000022000000}"/>
  <tableColumns count="9">
    <tableColumn id="1" xr3:uid="{00000000-0010-0000-1F00-000001000000}" name="S. N" dataDxfId="83" totalsRowDxfId="82"/>
    <tableColumn id="2" xr3:uid="{00000000-0010-0000-1F00-000002000000}" name="PROJENİN ADI" dataDxfId="81" totalsRowDxfId="80"/>
    <tableColumn id="3" xr3:uid="{00000000-0010-0000-1F00-000003000000}" name="SEKTÖRÜ" dataDxfId="79" totalsRowDxfId="78"/>
    <tableColumn id="4" xr3:uid="{00000000-0010-0000-1F00-000004000000}" name="PROJE YERİ" dataDxfId="77" totalsRowDxfId="76"/>
    <tableColumn id="5" xr3:uid="{00000000-0010-0000-1F00-000005000000}" name="BAŞLANGIÇ TARİHİ" dataDxfId="75" totalsRowDxfId="74"/>
    <tableColumn id="6" xr3:uid="{00000000-0010-0000-1F00-000006000000}" name="BİTİŞ TARİHİ" dataDxfId="73" totalsRowDxfId="72"/>
    <tableColumn id="7" xr3:uid="{00000000-0010-0000-1F00-000007000000}" name="TOPLAM HARCAMA TUTARI (TL)" totalsRowFunction="custom" dataDxfId="71" totalsRowDxfId="70">
      <totalsRowFormula>SUM(G3:G27)</totalsRowFormula>
    </tableColumn>
    <tableColumn id="9" xr3:uid="{92C1D495-08C6-479D-A650-3CAC48504B67}" name="YENİDEN DEĞERLENDİRME KATSAYISI İLE ÇARPILAN TUTAR" totalsRowFunction="custom" dataDxfId="69" totalsRowDxfId="68">
      <totalsRowFormula>SUM(H3:H27)</totalsRowFormula>
    </tableColumn>
    <tableColumn id="8" xr3:uid="{00000000-0010-0000-1F00-000008000000}" name="AÇIKLAMA" dataDxfId="67" totalsRowDxfId="6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0000000}" name="Tablo36" displayName="Tablo36" ref="A2:I95" totalsRowShown="0" headerRowDxfId="65" dataDxfId="63" headerRowBorderDxfId="64">
  <autoFilter ref="A2:I95" xr:uid="{00000000-0009-0000-0100-000024000000}"/>
  <sortState ref="A3:I95">
    <sortCondition ref="F2:F95"/>
  </sortState>
  <tableColumns count="9">
    <tableColumn id="1" xr3:uid="{00000000-0010-0000-2000-000001000000}" name="S. N" dataDxfId="62" totalsRowDxfId="61"/>
    <tableColumn id="2" xr3:uid="{00000000-0010-0000-2000-000002000000}" name="PROJENİN ADI" dataDxfId="60" totalsRowDxfId="59"/>
    <tableColumn id="3" xr3:uid="{00000000-0010-0000-2000-000003000000}" name="SEKTÖRÜ" dataDxfId="58" totalsRowDxfId="57"/>
    <tableColumn id="4" xr3:uid="{00000000-0010-0000-2000-000004000000}" name="PROJE YERİ" dataDxfId="56" totalsRowDxfId="55"/>
    <tableColumn id="5" xr3:uid="{00000000-0010-0000-2000-000005000000}" name="BAŞLANGIÇ TARİHİ" dataDxfId="54" totalsRowDxfId="53"/>
    <tableColumn id="6" xr3:uid="{00000000-0010-0000-2000-000006000000}" name="BİTİŞ TARİHİ" dataDxfId="52" totalsRowDxfId="51"/>
    <tableColumn id="7" xr3:uid="{00000000-0010-0000-2000-000007000000}" name="TOPLAM HARCAMA TUTARI (TL)" dataDxfId="50" totalsRowDxfId="49"/>
    <tableColumn id="9" xr3:uid="{E6DA2357-B2C6-4E9C-9BBF-DC329297F861}" name="YENİDEN DEĞERLENDİRME KATSAYISI İLE ÇARPILAN TUTAR" dataDxfId="48" totalsRowDxfId="47"/>
    <tableColumn id="8" xr3:uid="{00000000-0010-0000-2000-000008000000}" name="AÇIKLAMA" dataDxfId="46" totalsRowDxfId="45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1000000}" name="Tablo37" displayName="Tablo37" ref="A2:I106" totalsRowCount="1" headerRowDxfId="44" dataDxfId="42" headerRowBorderDxfId="43" tableBorderDxfId="41" totalsRowBorderDxfId="40">
  <autoFilter ref="A2:I105" xr:uid="{00000000-0009-0000-0100-000025000000}"/>
  <sortState ref="A3:I105">
    <sortCondition ref="F2:F105"/>
  </sortState>
  <tableColumns count="9">
    <tableColumn id="1" xr3:uid="{00000000-0010-0000-2100-000001000000}" name="S. N" dataDxfId="39" totalsRowDxfId="38"/>
    <tableColumn id="2" xr3:uid="{00000000-0010-0000-2100-000002000000}" name="PROJENİN ADI" dataDxfId="37" totalsRowDxfId="36"/>
    <tableColumn id="3" xr3:uid="{00000000-0010-0000-2100-000003000000}" name="SEKTÖRÜ" dataDxfId="35" totalsRowDxfId="34"/>
    <tableColumn id="4" xr3:uid="{00000000-0010-0000-2100-000004000000}" name="PROJE YERİ" dataDxfId="33" totalsRowDxfId="32"/>
    <tableColumn id="5" xr3:uid="{00000000-0010-0000-2100-000005000000}" name="BAŞLANGIÇ TARİHİ" dataDxfId="31" totalsRowDxfId="30"/>
    <tableColumn id="6" xr3:uid="{00000000-0010-0000-2100-000006000000}" name="BİTİŞ TARİHİ" dataDxfId="29" totalsRowDxfId="28"/>
    <tableColumn id="7" xr3:uid="{00000000-0010-0000-2100-000007000000}" name="TOPLAM HARCAMA TUTARI (TL)" totalsRowFunction="custom" dataDxfId="27" totalsRowDxfId="26">
      <totalsRowFormula>SUM(G3:G105)</totalsRowFormula>
    </tableColumn>
    <tableColumn id="9" xr3:uid="{F31EE7B1-B47F-4958-9668-46317F5B107A}" name="YENİDEN DEĞERLENDİRME KATSAYISI İLE ÇARPILAN TUTAR" totalsRowFunction="custom" dataDxfId="25" totalsRowDxfId="24">
      <totalsRowFormula>SUM(H3:H105)</totalsRowFormula>
    </tableColumn>
    <tableColumn id="8" xr3:uid="{00000000-0010-0000-2100-000008000000}" name="AÇIKLAMA" dataDxfId="23" totalsRowDxfId="22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2000000}" name="Tablo38" displayName="Tablo38" ref="A2:I139" totalsRowShown="0" headerRowDxfId="21" dataDxfId="19" headerRowBorderDxfId="20" tableBorderDxfId="18" totalsRowBorderDxfId="17">
  <autoFilter ref="A2:I139" xr:uid="{00000000-0009-0000-0100-000026000000}"/>
  <sortState ref="A3:I118">
    <sortCondition ref="F3:F118"/>
  </sortState>
  <tableColumns count="9">
    <tableColumn id="1" xr3:uid="{00000000-0010-0000-2200-000001000000}" name="S. N" dataDxfId="16" totalsRowDxfId="15"/>
    <tableColumn id="2" xr3:uid="{00000000-0010-0000-2200-000002000000}" name="PROJENİN ADI" dataDxfId="14" totalsRowDxfId="13"/>
    <tableColumn id="3" xr3:uid="{00000000-0010-0000-2200-000003000000}" name="SEKTÖRÜ" dataDxfId="12" totalsRowDxfId="11"/>
    <tableColumn id="4" xr3:uid="{00000000-0010-0000-2200-000004000000}" name="PROJE YERİ" dataDxfId="10" totalsRowDxfId="9"/>
    <tableColumn id="5" xr3:uid="{00000000-0010-0000-2200-000005000000}" name="BAŞLANGIÇ TARİHİ" dataDxfId="8" totalsRowDxfId="7"/>
    <tableColumn id="6" xr3:uid="{00000000-0010-0000-2200-000006000000}" name="BİTİŞ TARİHİ" dataDxfId="6" totalsRowDxfId="5"/>
    <tableColumn id="7" xr3:uid="{00000000-0010-0000-2200-000007000000}" name="TOPLAM HARCAMA TUTARI (TL)" dataDxfId="4" totalsRowDxfId="3"/>
    <tableColumn id="9" xr3:uid="{EF43299E-A67C-48A1-98D4-77239F33E253}" name="YENİDEN DEĞERLENDİRME KATSAYISI İLE ÇARPILAN TUTAR" dataDxfId="2"/>
    <tableColumn id="8" xr3:uid="{00000000-0010-0000-2200-000008000000}" name="AÇIKLAMA" dataDxfId="1" totalsRow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o5" displayName="Tablo5" ref="A2:I62" totalsRowCount="1" headerRowDxfId="742" dataDxfId="740" headerRowBorderDxfId="741" tableBorderDxfId="739" totalsRowBorderDxfId="738">
  <autoFilter ref="A2:I61" xr:uid="{00000000-0009-0000-0100-000005000000}"/>
  <sortState ref="A3:I61">
    <sortCondition ref="F2:F61"/>
  </sortState>
  <tableColumns count="9">
    <tableColumn id="1" xr3:uid="{00000000-0010-0000-0300-000001000000}" name="S. N" dataDxfId="737" totalsRowDxfId="736"/>
    <tableColumn id="2" xr3:uid="{00000000-0010-0000-0300-000002000000}" name="PROJENİN ADI" dataDxfId="735" totalsRowDxfId="734"/>
    <tableColumn id="3" xr3:uid="{00000000-0010-0000-0300-000003000000}" name="SEKTÖRÜ" dataDxfId="733" totalsRowDxfId="732"/>
    <tableColumn id="4" xr3:uid="{00000000-0010-0000-0300-000004000000}" name="PROJE YERİ" dataDxfId="731" totalsRowDxfId="730"/>
    <tableColumn id="5" xr3:uid="{00000000-0010-0000-0300-000005000000}" name="BAŞLANGIÇ TARİHİ" dataDxfId="729" totalsRowDxfId="728"/>
    <tableColumn id="6" xr3:uid="{00000000-0010-0000-0300-000006000000}" name="BİTİŞ TARİHİ" dataDxfId="727" totalsRowDxfId="726"/>
    <tableColumn id="7" xr3:uid="{00000000-0010-0000-0300-000007000000}" name="TOPLAM HARCAMA TUTARI (TL)" totalsRowFunction="custom" dataDxfId="725" totalsRowDxfId="724">
      <totalsRowFormula>SUM(G3:G61)</totalsRowFormula>
    </tableColumn>
    <tableColumn id="9" xr3:uid="{5AAD7F77-8ACA-406E-A4BB-F0D4AC2AA169}" name="YENİDEN DEĞERLENDİRME KATSAYISI İLE ÇARPILAN TUTAR" totalsRowFunction="custom" totalsRowDxfId="723">
      <totalsRowFormula>SUM(H3:H61)</totalsRowFormula>
    </tableColumn>
    <tableColumn id="8" xr3:uid="{00000000-0010-0000-0300-000008000000}" name="AÇIKLAMA" dataDxfId="722" totalsRowDxfId="72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o6" displayName="Tablo6" ref="A2:I40" totalsRowCount="1" headerRowDxfId="720" dataDxfId="718" headerRowBorderDxfId="719" tableBorderDxfId="717" totalsRowBorderDxfId="716">
  <autoFilter ref="A2:I39" xr:uid="{00000000-0009-0000-0100-000006000000}"/>
  <tableColumns count="9">
    <tableColumn id="1" xr3:uid="{00000000-0010-0000-0400-000001000000}" name="S. N" dataDxfId="715" totalsRowDxfId="714"/>
    <tableColumn id="2" xr3:uid="{00000000-0010-0000-0400-000002000000}" name="PROJENİN ADI" dataDxfId="713" totalsRowDxfId="712"/>
    <tableColumn id="3" xr3:uid="{00000000-0010-0000-0400-000003000000}" name="SEKTÖRÜ" dataDxfId="711" totalsRowDxfId="710"/>
    <tableColumn id="4" xr3:uid="{00000000-0010-0000-0400-000004000000}" name="PROJE YERİ" dataDxfId="709" totalsRowDxfId="708"/>
    <tableColumn id="5" xr3:uid="{00000000-0010-0000-0400-000005000000}" name="BAŞLANGIÇ TARİHİ" dataDxfId="707" totalsRowDxfId="706"/>
    <tableColumn id="6" xr3:uid="{00000000-0010-0000-0400-000006000000}" name="BİTİŞ TARİHİ" dataDxfId="705" totalsRowDxfId="704"/>
    <tableColumn id="7" xr3:uid="{00000000-0010-0000-0400-000007000000}" name="TOPLAM HARCAMA TUTARI (TL)" totalsRowFunction="custom" dataDxfId="703" totalsRowDxfId="702">
      <totalsRowFormula>SUM(G3:G39)</totalsRowFormula>
    </tableColumn>
    <tableColumn id="9" xr3:uid="{6497EEE1-7128-4972-8309-2594AA1F5B59}" name="YENİDEN DEĞERLENDİRME KATSAYISI İLE ÇARPILAN TUTAR" totalsRowFunction="custom" dataDxfId="701" totalsRowDxfId="700">
      <totalsRowFormula>SUM(H3:H39)</totalsRowFormula>
    </tableColumn>
    <tableColumn id="8" xr3:uid="{00000000-0010-0000-0400-000008000000}" name="AÇIKLAMA" dataDxfId="699" totalsRowDxfId="69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o7" displayName="Tablo7" ref="A2:H180" totalsRowCount="1" headerRowDxfId="697" dataDxfId="695" headerRowBorderDxfId="696">
  <autoFilter ref="A2:H179" xr:uid="{00000000-0009-0000-0100-000007000000}"/>
  <tableColumns count="8">
    <tableColumn id="1" xr3:uid="{00000000-0010-0000-0500-000001000000}" name="S. N" dataDxfId="694" totalsRowDxfId="693"/>
    <tableColumn id="2" xr3:uid="{00000000-0010-0000-0500-000002000000}" name="PROJENİN ADI" dataDxfId="692" totalsRowDxfId="691"/>
    <tableColumn id="3" xr3:uid="{00000000-0010-0000-0500-000003000000}" name="SEKTÖRÜ" dataDxfId="690" totalsRowDxfId="689"/>
    <tableColumn id="4" xr3:uid="{00000000-0010-0000-0500-000004000000}" name="PROJE YERİ" dataDxfId="688" totalsRowDxfId="687"/>
    <tableColumn id="5" xr3:uid="{00000000-0010-0000-0500-000005000000}" name="BAŞLANGIÇ TARİHİ" dataDxfId="686" totalsRowDxfId="685"/>
    <tableColumn id="6" xr3:uid="{00000000-0010-0000-0500-000006000000}" name="BİTİŞ TARİHİ" dataDxfId="684" totalsRowDxfId="683"/>
    <tableColumn id="9" xr3:uid="{59212405-B1CA-444F-B6FA-F1714AD6238A}" name="TOPLAM HARCAMA TUTARI (TL)2" totalsRowFunction="custom" dataDxfId="682" totalsRowDxfId="681">
      <totalsRowFormula>SUM(G3:G179)</totalsRowFormula>
    </tableColumn>
    <tableColumn id="8" xr3:uid="{00000000-0010-0000-0500-000008000000}" name="AÇIKLAMA" dataDxfId="680" totalsRowDxfId="67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o9" displayName="Tablo9" ref="A2:I59" totalsRowCount="1" headerRowDxfId="678" dataDxfId="676" totalsRowDxfId="674" headerRowBorderDxfId="677" tableBorderDxfId="675" totalsRowBorderDxfId="673">
  <autoFilter ref="A2:I58" xr:uid="{00000000-0009-0000-0100-000009000000}"/>
  <tableColumns count="9">
    <tableColumn id="1" xr3:uid="{00000000-0010-0000-0600-000001000000}" name="S. N" dataDxfId="672" totalsRowDxfId="671"/>
    <tableColumn id="2" xr3:uid="{00000000-0010-0000-0600-000002000000}" name="PROJENİN ADI" dataDxfId="670" totalsRowDxfId="669"/>
    <tableColumn id="3" xr3:uid="{00000000-0010-0000-0600-000003000000}" name="SEKTÖRÜ" dataDxfId="668" totalsRowDxfId="667"/>
    <tableColumn id="4" xr3:uid="{00000000-0010-0000-0600-000004000000}" name="PROJE YERİ" dataDxfId="666" totalsRowDxfId="665"/>
    <tableColumn id="5" xr3:uid="{00000000-0010-0000-0600-000005000000}" name="BAŞLANGIÇ TARİHİ" dataDxfId="664" totalsRowDxfId="663"/>
    <tableColumn id="6" xr3:uid="{00000000-0010-0000-0600-000006000000}" name="BİTİŞ TARİHİ" dataDxfId="662" totalsRowDxfId="661"/>
    <tableColumn id="7" xr3:uid="{00000000-0010-0000-0600-000007000000}" name="TOPLAM HARCAMA TUTARI (TL)" totalsRowFunction="custom" dataDxfId="660" totalsRowDxfId="659">
      <totalsRowFormula>SUM(G3:G58)</totalsRowFormula>
    </tableColumn>
    <tableColumn id="9" xr3:uid="{F257E4CF-1633-43ED-B3BB-035594D9A6E6}" name="YENİDEN DEĞERLENDİRME KATSAYISI İLE ÇARPILAN TUTAR" totalsRowFunction="custom" dataDxfId="658" totalsRowDxfId="657">
      <totalsRowFormula>SUM(H3:H58)</totalsRowFormula>
    </tableColumn>
    <tableColumn id="8" xr3:uid="{00000000-0010-0000-0600-000008000000}" name="AÇIKLAMA" dataDxfId="656" totalsRowDxfId="65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o10" displayName="Tablo10" ref="A2:I3" totalsRowShown="0" headerRowDxfId="654" dataDxfId="652" headerRowBorderDxfId="653" tableBorderDxfId="651" totalsRowBorderDxfId="650">
  <autoFilter ref="A2:I3" xr:uid="{00000000-0009-0000-0100-00000A000000}"/>
  <tableColumns count="9">
    <tableColumn id="1" xr3:uid="{00000000-0010-0000-0700-000001000000}" name="S. N" dataDxfId="649" totalsRowDxfId="648"/>
    <tableColumn id="2" xr3:uid="{00000000-0010-0000-0700-000002000000}" name="PROJENİN ADI" dataDxfId="647" totalsRowDxfId="646"/>
    <tableColumn id="3" xr3:uid="{00000000-0010-0000-0700-000003000000}" name="SEKTÖRÜ" dataDxfId="645" totalsRowDxfId="644"/>
    <tableColumn id="4" xr3:uid="{00000000-0010-0000-0700-000004000000}" name="PROJE YERİ" dataDxfId="643" totalsRowDxfId="642"/>
    <tableColumn id="5" xr3:uid="{00000000-0010-0000-0700-000005000000}" name="BAŞLANGIÇ TARİHİ" dataDxfId="641" totalsRowDxfId="640"/>
    <tableColumn id="6" xr3:uid="{00000000-0010-0000-0700-000006000000}" name="BİTİŞ TARİHİ" dataDxfId="639" totalsRowDxfId="638"/>
    <tableColumn id="7" xr3:uid="{00000000-0010-0000-0700-000007000000}" name="TOPLAM HARCAMA TUTARI (TL)" dataDxfId="637" totalsRowDxfId="636"/>
    <tableColumn id="9" xr3:uid="{6B14AA7C-5B43-4591-BB58-39DAD5838F17}" name="YENİDEN DEĞERLENDİRME KATSAYISI İLE ÇARPILAN TUTAR" dataDxfId="635" totalsRowDxfId="634">
      <calculatedColumnFormula>PRODUCT(G3,4.348)</calculatedColumnFormula>
    </tableColumn>
    <tableColumn id="8" xr3:uid="{00000000-0010-0000-0700-000008000000}" name="AÇIKLAMA" dataDxfId="633" totalsRowDxfId="63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o11" displayName="Tablo11" ref="A2:I81" totalsRowShown="0" headerRowDxfId="631" dataDxfId="629" headerRowBorderDxfId="630" tableBorderDxfId="628" totalsRowBorderDxfId="627">
  <autoFilter ref="A2:I81" xr:uid="{00000000-0009-0000-0100-00000B000000}"/>
  <tableColumns count="9">
    <tableColumn id="1" xr3:uid="{00000000-0010-0000-0800-000001000000}" name="S. N" dataDxfId="626" totalsRowDxfId="625"/>
    <tableColumn id="2" xr3:uid="{00000000-0010-0000-0800-000002000000}" name="PROJENİN ADI" dataDxfId="624" totalsRowDxfId="623"/>
    <tableColumn id="3" xr3:uid="{00000000-0010-0000-0800-000003000000}" name="SEKTÖRÜ" dataDxfId="622" totalsRowDxfId="621"/>
    <tableColumn id="4" xr3:uid="{00000000-0010-0000-0800-000004000000}" name="PROJE YERİ" dataDxfId="620" totalsRowDxfId="619"/>
    <tableColumn id="5" xr3:uid="{00000000-0010-0000-0800-000005000000}" name="BAŞLANGIÇ TARİHİ" dataDxfId="618" totalsRowDxfId="617"/>
    <tableColumn id="6" xr3:uid="{00000000-0010-0000-0800-000006000000}" name="BİTİŞ TARİHİ" dataDxfId="616" totalsRowDxfId="615"/>
    <tableColumn id="7" xr3:uid="{00000000-0010-0000-0800-000007000000}" name="TOPLAM HARCAMA TUTARI (TL)" dataDxfId="614" totalsRowDxfId="613"/>
    <tableColumn id="9" xr3:uid="{3649BAFE-30C1-4936-A435-92130A2EDC59}" name="YENİDEN DEĞERLENDİRME KATSAYISI İLE ÇARPILAN TUTAR" dataDxfId="612" totalsRowDxfId="611"/>
    <tableColumn id="8" xr3:uid="{00000000-0010-0000-0800-000008000000}" name="AÇIKLAMA" dataDxfId="610" totalsRowDxfId="60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84" zoomScaleNormal="84" workbookViewId="0">
      <selection activeCell="A2" sqref="A2"/>
    </sheetView>
  </sheetViews>
  <sheetFormatPr defaultRowHeight="18.75" x14ac:dyDescent="0.3"/>
  <cols>
    <col min="1" max="1" width="7.28515625" style="1" customWidth="1"/>
    <col min="2" max="2" width="32.5703125" style="1" customWidth="1"/>
    <col min="3" max="3" width="12.85546875" style="1" customWidth="1"/>
    <col min="4" max="4" width="15.85546875" style="2" customWidth="1"/>
    <col min="5" max="5" width="13.7109375" style="2" customWidth="1"/>
    <col min="6" max="6" width="10.85546875" style="2" customWidth="1"/>
    <col min="7" max="8" width="17.85546875" style="2" customWidth="1"/>
    <col min="9" max="9" width="22.140625" style="3" customWidth="1"/>
    <col min="10" max="16384" width="9.140625" style="1"/>
  </cols>
  <sheetData>
    <row r="1" spans="1:9" customFormat="1" ht="51" customHeight="1" x14ac:dyDescent="0.25">
      <c r="A1" s="214" t="s">
        <v>626</v>
      </c>
      <c r="B1" s="214"/>
      <c r="C1" s="214"/>
      <c r="D1" s="214"/>
      <c r="E1" s="214"/>
      <c r="F1" s="214"/>
      <c r="G1" s="214"/>
      <c r="H1" s="214"/>
      <c r="I1" s="214"/>
    </row>
    <row r="2" spans="1:9" s="5" customFormat="1" ht="131.25" x14ac:dyDescent="0.25">
      <c r="A2" s="33" t="s">
        <v>0</v>
      </c>
      <c r="B2" s="33" t="s">
        <v>1</v>
      </c>
      <c r="C2" s="33" t="s">
        <v>658</v>
      </c>
      <c r="D2" s="33" t="s">
        <v>2</v>
      </c>
      <c r="E2" s="33" t="s">
        <v>499</v>
      </c>
      <c r="F2" s="33" t="s">
        <v>500</v>
      </c>
      <c r="G2" s="33" t="s">
        <v>3</v>
      </c>
      <c r="H2" s="50" t="s">
        <v>3196</v>
      </c>
      <c r="I2" s="33" t="s">
        <v>4</v>
      </c>
    </row>
    <row r="3" spans="1:9" s="4" customFormat="1" ht="51.75" customHeight="1" x14ac:dyDescent="0.25">
      <c r="A3" s="16">
        <v>1</v>
      </c>
      <c r="B3" s="15" t="s">
        <v>1234</v>
      </c>
      <c r="C3" s="16" t="s">
        <v>674</v>
      </c>
      <c r="D3" s="17" t="s">
        <v>6</v>
      </c>
      <c r="E3" s="18">
        <v>2006</v>
      </c>
      <c r="F3" s="18">
        <v>2006</v>
      </c>
      <c r="G3" s="19">
        <v>5612080</v>
      </c>
      <c r="H3" s="184">
        <f>PRODUCT(G3,14.977)</f>
        <v>84052122.159999996</v>
      </c>
      <c r="I3" s="39" t="s">
        <v>586</v>
      </c>
    </row>
    <row r="4" spans="1:9" s="4" customFormat="1" ht="51.75" customHeight="1" x14ac:dyDescent="0.25">
      <c r="A4" s="16">
        <v>2</v>
      </c>
      <c r="B4" s="15" t="s">
        <v>8</v>
      </c>
      <c r="C4" s="16" t="s">
        <v>674</v>
      </c>
      <c r="D4" s="17" t="s">
        <v>15</v>
      </c>
      <c r="E4" s="18">
        <v>2006</v>
      </c>
      <c r="F4" s="18">
        <v>2006</v>
      </c>
      <c r="G4" s="19">
        <v>5234480</v>
      </c>
      <c r="H4" s="184">
        <f>PRODUCT(G4,14.977)</f>
        <v>78396806.960000008</v>
      </c>
      <c r="I4" s="39" t="s">
        <v>586</v>
      </c>
    </row>
    <row r="5" spans="1:9" s="4" customFormat="1" ht="51.75" customHeight="1" x14ac:dyDescent="0.25">
      <c r="A5" s="16">
        <v>3</v>
      </c>
      <c r="B5" s="15" t="s">
        <v>1233</v>
      </c>
      <c r="C5" s="16" t="s">
        <v>674</v>
      </c>
      <c r="D5" s="17" t="s">
        <v>6</v>
      </c>
      <c r="E5" s="18">
        <v>2007</v>
      </c>
      <c r="F5" s="18">
        <v>2008</v>
      </c>
      <c r="G5" s="19">
        <v>2185360</v>
      </c>
      <c r="H5" s="184">
        <f>PRODUCT(G5,12.542)</f>
        <v>27408785.120000001</v>
      </c>
      <c r="I5" s="39" t="s">
        <v>11</v>
      </c>
    </row>
    <row r="6" spans="1:9" s="4" customFormat="1" ht="51.75" customHeight="1" x14ac:dyDescent="0.25">
      <c r="A6" s="16">
        <v>4</v>
      </c>
      <c r="B6" s="15" t="s">
        <v>5</v>
      </c>
      <c r="C6" s="16" t="s">
        <v>674</v>
      </c>
      <c r="D6" s="17" t="s">
        <v>13</v>
      </c>
      <c r="E6" s="18">
        <v>2009</v>
      </c>
      <c r="F6" s="18">
        <v>2010</v>
      </c>
      <c r="G6" s="19">
        <v>2478000</v>
      </c>
      <c r="H6" s="184">
        <f>PRODUCT(G6,11.174)</f>
        <v>27689172</v>
      </c>
      <c r="I6" s="39" t="s">
        <v>7</v>
      </c>
    </row>
    <row r="7" spans="1:9" s="4" customFormat="1" ht="51.75" customHeight="1" x14ac:dyDescent="0.25">
      <c r="A7" s="16">
        <v>5</v>
      </c>
      <c r="B7" s="15" t="s">
        <v>5</v>
      </c>
      <c r="C7" s="16" t="s">
        <v>674</v>
      </c>
      <c r="D7" s="17" t="s">
        <v>14</v>
      </c>
      <c r="E7" s="18">
        <v>2009</v>
      </c>
      <c r="F7" s="18">
        <v>2010</v>
      </c>
      <c r="G7" s="19">
        <v>4838000</v>
      </c>
      <c r="H7" s="184">
        <f>PRODUCT(G7,11.174)</f>
        <v>54059812</v>
      </c>
      <c r="I7" s="39" t="s">
        <v>7</v>
      </c>
    </row>
    <row r="8" spans="1:9" s="4" customFormat="1" ht="51.75" customHeight="1" x14ac:dyDescent="0.25">
      <c r="A8" s="16">
        <v>6</v>
      </c>
      <c r="B8" s="15" t="s">
        <v>5</v>
      </c>
      <c r="C8" s="16" t="s">
        <v>674</v>
      </c>
      <c r="D8" s="17" t="s">
        <v>6</v>
      </c>
      <c r="E8" s="18">
        <v>2009</v>
      </c>
      <c r="F8" s="18">
        <v>2012</v>
      </c>
      <c r="G8" s="19">
        <v>56616400</v>
      </c>
      <c r="H8" s="184">
        <f>PRODUCT(G8,10.555)</f>
        <v>597586102</v>
      </c>
      <c r="I8" s="39" t="s">
        <v>7</v>
      </c>
    </row>
    <row r="9" spans="1:9" s="4" customFormat="1" ht="51.75" customHeight="1" x14ac:dyDescent="0.25">
      <c r="A9" s="16">
        <v>7</v>
      </c>
      <c r="B9" s="15" t="s">
        <v>5</v>
      </c>
      <c r="C9" s="16" t="s">
        <v>674</v>
      </c>
      <c r="D9" s="167" t="s">
        <v>15</v>
      </c>
      <c r="E9" s="60">
        <v>2008</v>
      </c>
      <c r="F9" s="61">
        <v>2012</v>
      </c>
      <c r="G9" s="61">
        <v>40120000</v>
      </c>
      <c r="H9" s="184">
        <f>PRODUCT(G9,10.555)</f>
        <v>423466600</v>
      </c>
      <c r="I9" s="168" t="s">
        <v>7</v>
      </c>
    </row>
    <row r="10" spans="1:9" s="4" customFormat="1" ht="51.75" customHeight="1" x14ac:dyDescent="0.25">
      <c r="A10" s="16">
        <v>8</v>
      </c>
      <c r="B10" s="15" t="s">
        <v>8</v>
      </c>
      <c r="C10" s="16" t="s">
        <v>674</v>
      </c>
      <c r="D10" s="17" t="s">
        <v>9</v>
      </c>
      <c r="E10" s="18">
        <v>2011</v>
      </c>
      <c r="F10" s="18">
        <v>2013</v>
      </c>
      <c r="G10" s="19">
        <v>12980000</v>
      </c>
      <c r="H10" s="184">
        <f>PRODUCT(G10,10.042)</f>
        <v>130345160</v>
      </c>
      <c r="I10" s="39" t="s">
        <v>7</v>
      </c>
    </row>
    <row r="11" spans="1:9" s="4" customFormat="1" ht="51.75" customHeight="1" x14ac:dyDescent="0.25">
      <c r="A11" s="16">
        <v>9</v>
      </c>
      <c r="B11" s="15" t="s">
        <v>12</v>
      </c>
      <c r="C11" s="16" t="s">
        <v>674</v>
      </c>
      <c r="D11" s="17" t="s">
        <v>6</v>
      </c>
      <c r="E11" s="18">
        <v>2014</v>
      </c>
      <c r="F11" s="18">
        <v>2015</v>
      </c>
      <c r="G11" s="19">
        <v>8700140</v>
      </c>
      <c r="H11" s="184">
        <f>PRODUCT(G11,8.568)</f>
        <v>74542799.519999996</v>
      </c>
      <c r="I11" s="39" t="s">
        <v>7</v>
      </c>
    </row>
    <row r="12" spans="1:9" s="4" customFormat="1" ht="51.75" customHeight="1" x14ac:dyDescent="0.25">
      <c r="A12" s="16">
        <v>10</v>
      </c>
      <c r="B12" s="15" t="s">
        <v>3092</v>
      </c>
      <c r="C12" s="16" t="s">
        <v>674</v>
      </c>
      <c r="D12" s="17" t="s">
        <v>15</v>
      </c>
      <c r="E12" s="18">
        <v>2011</v>
      </c>
      <c r="F12" s="18">
        <v>2017</v>
      </c>
      <c r="G12" s="19">
        <v>130838040</v>
      </c>
      <c r="H12" s="184">
        <f>PRODUCT(G12,7.241)</f>
        <v>947398247.63999999</v>
      </c>
      <c r="I12" s="39" t="s">
        <v>16</v>
      </c>
    </row>
    <row r="13" spans="1:9" s="4" customFormat="1" ht="51.75" customHeight="1" x14ac:dyDescent="0.25">
      <c r="A13" s="16">
        <v>11</v>
      </c>
      <c r="B13" s="15" t="s">
        <v>5</v>
      </c>
      <c r="C13" s="16" t="s">
        <v>674</v>
      </c>
      <c r="D13" s="17" t="s">
        <v>34</v>
      </c>
      <c r="E13" s="18">
        <v>2017</v>
      </c>
      <c r="F13" s="18">
        <v>2018</v>
      </c>
      <c r="G13" s="19">
        <v>20396000</v>
      </c>
      <c r="H13" s="184">
        <f>PRODUCT(G13,6.289)</f>
        <v>128270444</v>
      </c>
      <c r="I13" s="39" t="s">
        <v>7</v>
      </c>
    </row>
    <row r="14" spans="1:9" x14ac:dyDescent="0.3">
      <c r="A14" s="23"/>
      <c r="B14" s="22"/>
      <c r="C14" s="23"/>
      <c r="D14" s="108"/>
      <c r="E14" s="51"/>
      <c r="F14" s="52"/>
      <c r="G14" s="52">
        <f>SUM(G3:G13)</f>
        <v>289998500</v>
      </c>
      <c r="H14" s="52">
        <f>SUM(H3:H13)</f>
        <v>2573216051.4000001</v>
      </c>
      <c r="I14" s="109"/>
    </row>
  </sheetData>
  <sortState ref="B2:J12">
    <sortCondition ref="F2:F12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zoomScale="84" zoomScaleNormal="84" workbookViewId="0">
      <selection activeCell="H5" sqref="H5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5.7109375" style="8" customWidth="1"/>
    <col min="6" max="6" width="13.140625" style="8" customWidth="1"/>
    <col min="7" max="8" width="15.570312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2947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2944</v>
      </c>
      <c r="C3" s="16" t="s">
        <v>674</v>
      </c>
      <c r="D3" s="18" t="s">
        <v>6</v>
      </c>
      <c r="E3" s="18">
        <v>2022</v>
      </c>
      <c r="F3" s="18">
        <v>2022</v>
      </c>
      <c r="G3" s="19">
        <v>1203600</v>
      </c>
      <c r="H3" s="185">
        <f>PRODUCT(G3,2.113)</f>
        <v>2543206.7999999998</v>
      </c>
      <c r="I3" s="20" t="s">
        <v>2337</v>
      </c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0"/>
  <sheetViews>
    <sheetView topLeftCell="A79" zoomScale="84" zoomScaleNormal="84" workbookViewId="0">
      <selection activeCell="H2" sqref="H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3.42578125" style="8" customWidth="1"/>
    <col min="6" max="6" width="12.85546875" style="8" customWidth="1"/>
    <col min="7" max="7" width="16.140625" style="8" customWidth="1"/>
    <col min="8" max="8" width="17.42578125" style="9" customWidth="1"/>
    <col min="9" max="9" width="19.140625" style="7" customWidth="1"/>
    <col min="10" max="16384" width="9.140625" style="7"/>
  </cols>
  <sheetData>
    <row r="1" spans="1:9" s="28" customFormat="1" ht="24.75" x14ac:dyDescent="0.4">
      <c r="A1" s="214" t="s">
        <v>630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18.75" x14ac:dyDescent="0.25">
      <c r="A3" s="14">
        <v>1</v>
      </c>
      <c r="B3" s="15" t="s">
        <v>3097</v>
      </c>
      <c r="C3" s="16" t="s">
        <v>674</v>
      </c>
      <c r="D3" s="18" t="s">
        <v>3147</v>
      </c>
      <c r="E3" s="18">
        <v>2001</v>
      </c>
      <c r="F3" s="18">
        <v>2002</v>
      </c>
      <c r="G3" s="19">
        <v>4672000</v>
      </c>
      <c r="H3" s="185">
        <f>PRODUCT(G3,26.763)</f>
        <v>125036736.00000001</v>
      </c>
      <c r="I3" s="20" t="s">
        <v>3159</v>
      </c>
    </row>
    <row r="4" spans="1:9" s="30" customFormat="1" ht="18.75" x14ac:dyDescent="0.25">
      <c r="A4" s="14">
        <v>2</v>
      </c>
      <c r="B4" s="15" t="s">
        <v>3098</v>
      </c>
      <c r="C4" s="16" t="s">
        <v>674</v>
      </c>
      <c r="D4" s="18" t="s">
        <v>3148</v>
      </c>
      <c r="E4" s="18">
        <v>2001</v>
      </c>
      <c r="F4" s="18">
        <v>2002</v>
      </c>
      <c r="G4" s="19">
        <v>826218</v>
      </c>
      <c r="H4" s="185">
        <f>PRODUCT(G4,26.763)</f>
        <v>22112072.334000003</v>
      </c>
      <c r="I4" s="20" t="s">
        <v>3160</v>
      </c>
    </row>
    <row r="5" spans="1:9" s="30" customFormat="1" ht="18.75" x14ac:dyDescent="0.25">
      <c r="A5" s="14">
        <v>3</v>
      </c>
      <c r="B5" s="15" t="s">
        <v>598</v>
      </c>
      <c r="C5" s="16" t="s">
        <v>674</v>
      </c>
      <c r="D5" s="18" t="s">
        <v>3149</v>
      </c>
      <c r="E5" s="18">
        <v>1996</v>
      </c>
      <c r="F5" s="18">
        <v>2003</v>
      </c>
      <c r="G5" s="19">
        <v>15739000</v>
      </c>
      <c r="H5" s="185">
        <f t="shared" ref="H5:H13" si="0">PRODUCT(G5,20.546)</f>
        <v>323373494</v>
      </c>
      <c r="I5" s="20" t="s">
        <v>3159</v>
      </c>
    </row>
    <row r="6" spans="1:9" s="30" customFormat="1" ht="20.25" customHeight="1" x14ac:dyDescent="0.25">
      <c r="A6" s="14">
        <v>4</v>
      </c>
      <c r="B6" s="15" t="s">
        <v>377</v>
      </c>
      <c r="C6" s="16" t="s">
        <v>674</v>
      </c>
      <c r="D6" s="18" t="s">
        <v>3148</v>
      </c>
      <c r="E6" s="18">
        <v>1998</v>
      </c>
      <c r="F6" s="18">
        <v>2003</v>
      </c>
      <c r="G6" s="19">
        <v>7939000</v>
      </c>
      <c r="H6" s="185">
        <f t="shared" si="0"/>
        <v>163114694</v>
      </c>
      <c r="I6" s="20" t="s">
        <v>3159</v>
      </c>
    </row>
    <row r="7" spans="1:9" s="30" customFormat="1" ht="18.75" x14ac:dyDescent="0.25">
      <c r="A7" s="14">
        <v>5</v>
      </c>
      <c r="B7" s="15" t="s">
        <v>1009</v>
      </c>
      <c r="C7" s="16" t="s">
        <v>674</v>
      </c>
      <c r="D7" s="18" t="s">
        <v>14</v>
      </c>
      <c r="E7" s="18">
        <v>2002</v>
      </c>
      <c r="F7" s="18">
        <v>2003</v>
      </c>
      <c r="G7" s="19">
        <v>62798</v>
      </c>
      <c r="H7" s="185">
        <f t="shared" si="0"/>
        <v>1290247.7079999999</v>
      </c>
      <c r="I7" s="20" t="s">
        <v>3161</v>
      </c>
    </row>
    <row r="8" spans="1:9" s="30" customFormat="1" ht="18.75" x14ac:dyDescent="0.25">
      <c r="A8" s="14">
        <v>6</v>
      </c>
      <c r="B8" s="15" t="s">
        <v>1010</v>
      </c>
      <c r="C8" s="16" t="s">
        <v>674</v>
      </c>
      <c r="D8" s="18" t="s">
        <v>14</v>
      </c>
      <c r="E8" s="18">
        <v>2002</v>
      </c>
      <c r="F8" s="18">
        <v>2003</v>
      </c>
      <c r="G8" s="19">
        <v>8624</v>
      </c>
      <c r="H8" s="185">
        <f t="shared" si="0"/>
        <v>177188.704</v>
      </c>
      <c r="I8" s="20" t="s">
        <v>3161</v>
      </c>
    </row>
    <row r="9" spans="1:9" s="30" customFormat="1" ht="18.75" x14ac:dyDescent="0.25">
      <c r="A9" s="14">
        <v>7</v>
      </c>
      <c r="B9" s="15" t="s">
        <v>3099</v>
      </c>
      <c r="C9" s="16" t="s">
        <v>674</v>
      </c>
      <c r="D9" s="18" t="s">
        <v>36</v>
      </c>
      <c r="E9" s="18">
        <v>2003</v>
      </c>
      <c r="F9" s="18">
        <v>2003</v>
      </c>
      <c r="G9" s="19">
        <v>306000</v>
      </c>
      <c r="H9" s="185">
        <f t="shared" si="0"/>
        <v>6287076</v>
      </c>
      <c r="I9" s="20" t="s">
        <v>3161</v>
      </c>
    </row>
    <row r="10" spans="1:9" s="30" customFormat="1" ht="37.5" x14ac:dyDescent="0.25">
      <c r="A10" s="14">
        <v>8</v>
      </c>
      <c r="B10" s="15" t="s">
        <v>3100</v>
      </c>
      <c r="C10" s="16" t="s">
        <v>674</v>
      </c>
      <c r="D10" s="31" t="s">
        <v>3164</v>
      </c>
      <c r="E10" s="18">
        <v>2003</v>
      </c>
      <c r="F10" s="18">
        <v>2003</v>
      </c>
      <c r="G10" s="19">
        <v>291000</v>
      </c>
      <c r="H10" s="185">
        <f t="shared" si="0"/>
        <v>5978886</v>
      </c>
      <c r="I10" s="20" t="s">
        <v>3161</v>
      </c>
    </row>
    <row r="11" spans="1:9" s="30" customFormat="1" ht="18.75" x14ac:dyDescent="0.25">
      <c r="A11" s="14">
        <v>9</v>
      </c>
      <c r="B11" s="15" t="s">
        <v>3101</v>
      </c>
      <c r="C11" s="16" t="s">
        <v>674</v>
      </c>
      <c r="D11" s="18" t="s">
        <v>3147</v>
      </c>
      <c r="E11" s="18">
        <v>2003</v>
      </c>
      <c r="F11" s="18">
        <v>2003</v>
      </c>
      <c r="G11" s="19">
        <v>871000</v>
      </c>
      <c r="H11" s="185">
        <f t="shared" si="0"/>
        <v>17895566</v>
      </c>
      <c r="I11" s="20" t="s">
        <v>3161</v>
      </c>
    </row>
    <row r="12" spans="1:9" ht="75" x14ac:dyDescent="0.45">
      <c r="A12" s="14">
        <v>10</v>
      </c>
      <c r="B12" s="15" t="s">
        <v>3102</v>
      </c>
      <c r="C12" s="16" t="s">
        <v>674</v>
      </c>
      <c r="D12" s="31" t="s">
        <v>2067</v>
      </c>
      <c r="E12" s="18">
        <v>2003</v>
      </c>
      <c r="F12" s="18">
        <v>2003</v>
      </c>
      <c r="G12" s="19">
        <v>62798000</v>
      </c>
      <c r="H12" s="185">
        <f t="shared" si="0"/>
        <v>1290247708</v>
      </c>
      <c r="I12" s="20" t="s">
        <v>3162</v>
      </c>
    </row>
    <row r="13" spans="1:9" ht="37.5" x14ac:dyDescent="0.45">
      <c r="A13" s="14">
        <v>11</v>
      </c>
      <c r="B13" s="15" t="s">
        <v>3103</v>
      </c>
      <c r="C13" s="16" t="s">
        <v>674</v>
      </c>
      <c r="D13" s="18" t="s">
        <v>3150</v>
      </c>
      <c r="E13" s="18">
        <v>2003</v>
      </c>
      <c r="F13" s="18">
        <v>2003</v>
      </c>
      <c r="G13" s="19">
        <v>8624000</v>
      </c>
      <c r="H13" s="185">
        <f t="shared" si="0"/>
        <v>177188704</v>
      </c>
      <c r="I13" s="20" t="s">
        <v>3162</v>
      </c>
    </row>
    <row r="14" spans="1:9" x14ac:dyDescent="0.45">
      <c r="A14" s="14">
        <v>12</v>
      </c>
      <c r="B14" s="15" t="s">
        <v>54</v>
      </c>
      <c r="C14" s="16" t="s">
        <v>674</v>
      </c>
      <c r="D14" s="18" t="s">
        <v>3151</v>
      </c>
      <c r="E14" s="18">
        <v>1998</v>
      </c>
      <c r="F14" s="18">
        <v>2004</v>
      </c>
      <c r="G14" s="19">
        <v>1315000</v>
      </c>
      <c r="H14" s="185">
        <f t="shared" ref="H14:H21" si="1">PRODUCT(G14,17.726)</f>
        <v>23309690</v>
      </c>
      <c r="I14" s="20" t="s">
        <v>3159</v>
      </c>
    </row>
    <row r="15" spans="1:9" x14ac:dyDescent="0.45">
      <c r="A15" s="14">
        <v>13</v>
      </c>
      <c r="B15" s="15" t="s">
        <v>3104</v>
      </c>
      <c r="C15" s="16" t="s">
        <v>674</v>
      </c>
      <c r="D15" s="18" t="s">
        <v>3147</v>
      </c>
      <c r="E15" s="18">
        <v>2004</v>
      </c>
      <c r="F15" s="18">
        <v>2004</v>
      </c>
      <c r="G15" s="19">
        <v>26000</v>
      </c>
      <c r="H15" s="185">
        <f t="shared" si="1"/>
        <v>460876</v>
      </c>
      <c r="I15" s="20" t="s">
        <v>3163</v>
      </c>
    </row>
    <row r="16" spans="1:9" x14ac:dyDescent="0.45">
      <c r="A16" s="14">
        <v>14</v>
      </c>
      <c r="B16" s="15" t="s">
        <v>3105</v>
      </c>
      <c r="C16" s="16" t="s">
        <v>674</v>
      </c>
      <c r="D16" s="18" t="s">
        <v>3152</v>
      </c>
      <c r="E16" s="18">
        <v>2004</v>
      </c>
      <c r="F16" s="18">
        <v>2004</v>
      </c>
      <c r="G16" s="19">
        <v>109000</v>
      </c>
      <c r="H16" s="185">
        <f t="shared" si="1"/>
        <v>1932134</v>
      </c>
      <c r="I16" s="20" t="s">
        <v>3161</v>
      </c>
    </row>
    <row r="17" spans="1:9" x14ac:dyDescent="0.45">
      <c r="A17" s="14">
        <v>15</v>
      </c>
      <c r="B17" s="15" t="s">
        <v>3106</v>
      </c>
      <c r="C17" s="16" t="s">
        <v>674</v>
      </c>
      <c r="D17" s="18" t="s">
        <v>3152</v>
      </c>
      <c r="E17" s="18">
        <v>2004</v>
      </c>
      <c r="F17" s="18">
        <v>2004</v>
      </c>
      <c r="G17" s="19">
        <v>71000</v>
      </c>
      <c r="H17" s="185">
        <f t="shared" si="1"/>
        <v>1258546</v>
      </c>
      <c r="I17" s="20" t="s">
        <v>3161</v>
      </c>
    </row>
    <row r="18" spans="1:9" x14ac:dyDescent="0.45">
      <c r="A18" s="14">
        <v>16</v>
      </c>
      <c r="B18" s="15" t="s">
        <v>3107</v>
      </c>
      <c r="C18" s="16" t="s">
        <v>674</v>
      </c>
      <c r="D18" s="18" t="s">
        <v>3152</v>
      </c>
      <c r="E18" s="18">
        <v>2004</v>
      </c>
      <c r="F18" s="18">
        <v>2004</v>
      </c>
      <c r="G18" s="19">
        <v>284000</v>
      </c>
      <c r="H18" s="185">
        <f t="shared" si="1"/>
        <v>5034184</v>
      </c>
      <c r="I18" s="20" t="s">
        <v>3161</v>
      </c>
    </row>
    <row r="19" spans="1:9" x14ac:dyDescent="0.45">
      <c r="A19" s="14">
        <v>17</v>
      </c>
      <c r="B19" s="15" t="s">
        <v>3108</v>
      </c>
      <c r="C19" s="16" t="s">
        <v>674</v>
      </c>
      <c r="D19" s="18" t="s">
        <v>3152</v>
      </c>
      <c r="E19" s="18">
        <v>2004</v>
      </c>
      <c r="F19" s="18">
        <v>2004</v>
      </c>
      <c r="G19" s="19">
        <v>88000</v>
      </c>
      <c r="H19" s="185">
        <f t="shared" si="1"/>
        <v>1559888</v>
      </c>
      <c r="I19" s="20" t="s">
        <v>3161</v>
      </c>
    </row>
    <row r="20" spans="1:9" x14ac:dyDescent="0.45">
      <c r="A20" s="14">
        <v>18</v>
      </c>
      <c r="B20" s="15" t="s">
        <v>3109</v>
      </c>
      <c r="C20" s="16" t="s">
        <v>674</v>
      </c>
      <c r="D20" s="18" t="s">
        <v>3152</v>
      </c>
      <c r="E20" s="18">
        <v>2004</v>
      </c>
      <c r="F20" s="18">
        <v>2004</v>
      </c>
      <c r="G20" s="19">
        <v>263000</v>
      </c>
      <c r="H20" s="185">
        <f t="shared" si="1"/>
        <v>4661938</v>
      </c>
      <c r="I20" s="20" t="s">
        <v>3161</v>
      </c>
    </row>
    <row r="21" spans="1:9" x14ac:dyDescent="0.45">
      <c r="A21" s="14">
        <v>19</v>
      </c>
      <c r="B21" s="15" t="s">
        <v>3110</v>
      </c>
      <c r="C21" s="16" t="s">
        <v>674</v>
      </c>
      <c r="D21" s="18" t="s">
        <v>3147</v>
      </c>
      <c r="E21" s="18">
        <v>2004</v>
      </c>
      <c r="F21" s="18">
        <v>2004</v>
      </c>
      <c r="G21" s="19">
        <v>26000</v>
      </c>
      <c r="H21" s="185">
        <f t="shared" si="1"/>
        <v>460876</v>
      </c>
      <c r="I21" s="20" t="s">
        <v>3161</v>
      </c>
    </row>
    <row r="22" spans="1:9" ht="37.5" x14ac:dyDescent="0.45">
      <c r="A22" s="14">
        <v>20</v>
      </c>
      <c r="B22" s="15" t="s">
        <v>50</v>
      </c>
      <c r="C22" s="16" t="s">
        <v>674</v>
      </c>
      <c r="D22" s="18" t="s">
        <v>3153</v>
      </c>
      <c r="E22" s="18">
        <v>1997</v>
      </c>
      <c r="F22" s="18">
        <v>2006</v>
      </c>
      <c r="G22" s="19">
        <v>11822000</v>
      </c>
      <c r="H22" s="185">
        <f>PRODUCT(G22,14.977)</f>
        <v>177058094</v>
      </c>
      <c r="I22" s="20" t="s">
        <v>3162</v>
      </c>
    </row>
    <row r="23" spans="1:9" ht="37.5" x14ac:dyDescent="0.45">
      <c r="A23" s="14">
        <v>21</v>
      </c>
      <c r="B23" s="15" t="s">
        <v>376</v>
      </c>
      <c r="C23" s="16" t="s">
        <v>674</v>
      </c>
      <c r="D23" s="18" t="s">
        <v>3148</v>
      </c>
      <c r="E23" s="18">
        <v>1997</v>
      </c>
      <c r="F23" s="18">
        <v>2006</v>
      </c>
      <c r="G23" s="19">
        <v>118250</v>
      </c>
      <c r="H23" s="185">
        <f>PRODUCT(G23,14.977)</f>
        <v>1771030.25</v>
      </c>
      <c r="I23" s="20" t="s">
        <v>3162</v>
      </c>
    </row>
    <row r="24" spans="1:9" x14ac:dyDescent="0.45">
      <c r="A24" s="14">
        <v>22</v>
      </c>
      <c r="B24" s="15" t="s">
        <v>3111</v>
      </c>
      <c r="C24" s="16" t="s">
        <v>674</v>
      </c>
      <c r="D24" s="18" t="s">
        <v>3154</v>
      </c>
      <c r="E24" s="18">
        <v>2006</v>
      </c>
      <c r="F24" s="18">
        <v>2006</v>
      </c>
      <c r="G24" s="19">
        <v>65000</v>
      </c>
      <c r="H24" s="185">
        <f>PRODUCT(G24,14.977)</f>
        <v>973505</v>
      </c>
      <c r="I24" s="20" t="s">
        <v>3161</v>
      </c>
    </row>
    <row r="25" spans="1:9" x14ac:dyDescent="0.45">
      <c r="A25" s="14">
        <v>23</v>
      </c>
      <c r="B25" s="15" t="s">
        <v>3112</v>
      </c>
      <c r="C25" s="16" t="s">
        <v>674</v>
      </c>
      <c r="D25" s="18" t="s">
        <v>3155</v>
      </c>
      <c r="E25" s="18">
        <v>2006</v>
      </c>
      <c r="F25" s="18">
        <v>2006</v>
      </c>
      <c r="G25" s="19">
        <v>191000</v>
      </c>
      <c r="H25" s="185">
        <f>PRODUCT(G25,14.977)</f>
        <v>2860607</v>
      </c>
      <c r="I25" s="20" t="s">
        <v>3161</v>
      </c>
    </row>
    <row r="26" spans="1:9" ht="37.5" x14ac:dyDescent="0.45">
      <c r="A26" s="14">
        <v>24</v>
      </c>
      <c r="B26" s="15" t="s">
        <v>378</v>
      </c>
      <c r="C26" s="16" t="s">
        <v>674</v>
      </c>
      <c r="D26" s="18" t="s">
        <v>3148</v>
      </c>
      <c r="E26" s="18">
        <v>1998</v>
      </c>
      <c r="F26" s="18">
        <v>2007</v>
      </c>
      <c r="G26" s="19">
        <v>39364162</v>
      </c>
      <c r="H26" s="185">
        <f t="shared" ref="H26:H35" si="2">PRODUCT(G26,13.359)</f>
        <v>525865840.15799999</v>
      </c>
      <c r="I26" s="20" t="s">
        <v>3162</v>
      </c>
    </row>
    <row r="27" spans="1:9" ht="37.5" x14ac:dyDescent="0.45">
      <c r="A27" s="14">
        <v>25</v>
      </c>
      <c r="B27" s="15" t="s">
        <v>3113</v>
      </c>
      <c r="C27" s="16" t="s">
        <v>674</v>
      </c>
      <c r="D27" s="18" t="s">
        <v>3147</v>
      </c>
      <c r="E27" s="18">
        <v>2005</v>
      </c>
      <c r="F27" s="18">
        <v>2007</v>
      </c>
      <c r="G27" s="19">
        <v>666000</v>
      </c>
      <c r="H27" s="185">
        <f t="shared" si="2"/>
        <v>8897094</v>
      </c>
      <c r="I27" s="20" t="s">
        <v>3160</v>
      </c>
    </row>
    <row r="28" spans="1:9" ht="37.5" x14ac:dyDescent="0.45">
      <c r="A28" s="14">
        <v>26</v>
      </c>
      <c r="B28" s="15" t="s">
        <v>3114</v>
      </c>
      <c r="C28" s="16" t="s">
        <v>674</v>
      </c>
      <c r="D28" s="18" t="s">
        <v>3147</v>
      </c>
      <c r="E28" s="18">
        <v>2005</v>
      </c>
      <c r="F28" s="18">
        <v>2007</v>
      </c>
      <c r="G28" s="19">
        <v>688000</v>
      </c>
      <c r="H28" s="185">
        <f t="shared" si="2"/>
        <v>9190992</v>
      </c>
      <c r="I28" s="20" t="s">
        <v>3160</v>
      </c>
    </row>
    <row r="29" spans="1:9" ht="37.5" x14ac:dyDescent="0.45">
      <c r="A29" s="14">
        <v>27</v>
      </c>
      <c r="B29" s="15" t="s">
        <v>3115</v>
      </c>
      <c r="C29" s="16" t="s">
        <v>674</v>
      </c>
      <c r="D29" s="18" t="s">
        <v>3152</v>
      </c>
      <c r="E29" s="18">
        <v>2006</v>
      </c>
      <c r="F29" s="18">
        <v>2007</v>
      </c>
      <c r="G29" s="19">
        <v>1796882</v>
      </c>
      <c r="H29" s="185">
        <f t="shared" si="2"/>
        <v>24004546.638</v>
      </c>
      <c r="I29" s="20" t="s">
        <v>3162</v>
      </c>
    </row>
    <row r="30" spans="1:9" x14ac:dyDescent="0.45">
      <c r="A30" s="14">
        <v>28</v>
      </c>
      <c r="B30" s="15" t="s">
        <v>3100</v>
      </c>
      <c r="C30" s="16" t="s">
        <v>674</v>
      </c>
      <c r="D30" s="18" t="s">
        <v>3149</v>
      </c>
      <c r="E30" s="18">
        <v>2007</v>
      </c>
      <c r="F30" s="18">
        <v>2007</v>
      </c>
      <c r="G30" s="19">
        <v>793000</v>
      </c>
      <c r="H30" s="185">
        <f t="shared" si="2"/>
        <v>10593687</v>
      </c>
      <c r="I30" s="20" t="s">
        <v>3161</v>
      </c>
    </row>
    <row r="31" spans="1:9" x14ac:dyDescent="0.45">
      <c r="A31" s="14">
        <v>29</v>
      </c>
      <c r="B31" s="15" t="s">
        <v>3116</v>
      </c>
      <c r="C31" s="16" t="s">
        <v>674</v>
      </c>
      <c r="D31" s="18" t="s">
        <v>3156</v>
      </c>
      <c r="E31" s="18">
        <v>2007</v>
      </c>
      <c r="F31" s="18">
        <v>2007</v>
      </c>
      <c r="G31" s="19">
        <v>108000</v>
      </c>
      <c r="H31" s="185">
        <f t="shared" si="2"/>
        <v>1442772</v>
      </c>
      <c r="I31" s="20" t="s">
        <v>3161</v>
      </c>
    </row>
    <row r="32" spans="1:9" x14ac:dyDescent="0.45">
      <c r="A32" s="14">
        <v>30</v>
      </c>
      <c r="B32" s="15" t="s">
        <v>3117</v>
      </c>
      <c r="C32" s="16" t="s">
        <v>674</v>
      </c>
      <c r="D32" s="18" t="s">
        <v>3156</v>
      </c>
      <c r="E32" s="18">
        <v>2007</v>
      </c>
      <c r="F32" s="18">
        <v>2007</v>
      </c>
      <c r="G32" s="19">
        <v>105000</v>
      </c>
      <c r="H32" s="185">
        <f t="shared" si="2"/>
        <v>1402695</v>
      </c>
      <c r="I32" s="20" t="s">
        <v>3161</v>
      </c>
    </row>
    <row r="33" spans="1:9" x14ac:dyDescent="0.45">
      <c r="A33" s="14">
        <v>31</v>
      </c>
      <c r="B33" s="15" t="s">
        <v>3100</v>
      </c>
      <c r="C33" s="16" t="s">
        <v>674</v>
      </c>
      <c r="D33" s="18" t="s">
        <v>3156</v>
      </c>
      <c r="E33" s="18">
        <v>2007</v>
      </c>
      <c r="F33" s="18">
        <v>2007</v>
      </c>
      <c r="G33" s="19">
        <v>12000</v>
      </c>
      <c r="H33" s="185">
        <f t="shared" si="2"/>
        <v>160308</v>
      </c>
      <c r="I33" s="20" t="s">
        <v>3161</v>
      </c>
    </row>
    <row r="34" spans="1:9" x14ac:dyDescent="0.45">
      <c r="A34" s="14">
        <v>32</v>
      </c>
      <c r="B34" s="15" t="s">
        <v>3100</v>
      </c>
      <c r="C34" s="16" t="s">
        <v>674</v>
      </c>
      <c r="D34" s="18" t="s">
        <v>14</v>
      </c>
      <c r="E34" s="18">
        <v>2007</v>
      </c>
      <c r="F34" s="18">
        <v>2007</v>
      </c>
      <c r="G34" s="19">
        <v>175000</v>
      </c>
      <c r="H34" s="185">
        <f t="shared" si="2"/>
        <v>2337825</v>
      </c>
      <c r="I34" s="20" t="s">
        <v>3161</v>
      </c>
    </row>
    <row r="35" spans="1:9" x14ac:dyDescent="0.45">
      <c r="A35" s="14">
        <v>33</v>
      </c>
      <c r="B35" s="15" t="s">
        <v>3118</v>
      </c>
      <c r="C35" s="16" t="s">
        <v>674</v>
      </c>
      <c r="D35" s="18" t="s">
        <v>3152</v>
      </c>
      <c r="E35" s="18">
        <v>2007</v>
      </c>
      <c r="F35" s="18">
        <v>2007</v>
      </c>
      <c r="G35" s="19">
        <v>84000</v>
      </c>
      <c r="H35" s="185">
        <f t="shared" si="2"/>
        <v>1122156</v>
      </c>
      <c r="I35" s="20" t="s">
        <v>3161</v>
      </c>
    </row>
    <row r="36" spans="1:9" ht="56.25" x14ac:dyDescent="0.45">
      <c r="A36" s="14">
        <v>34</v>
      </c>
      <c r="B36" s="15" t="s">
        <v>494</v>
      </c>
      <c r="C36" s="16" t="s">
        <v>674</v>
      </c>
      <c r="D36" s="18" t="s">
        <v>3151</v>
      </c>
      <c r="E36" s="18">
        <v>1993</v>
      </c>
      <c r="F36" s="18">
        <v>2008</v>
      </c>
      <c r="G36" s="19">
        <v>23953000</v>
      </c>
      <c r="H36" s="185">
        <f t="shared" ref="H36:H49" si="3">PRODUCT(G36,12.542)</f>
        <v>300418526</v>
      </c>
      <c r="I36" s="20" t="s">
        <v>3162</v>
      </c>
    </row>
    <row r="37" spans="1:9" ht="37.5" x14ac:dyDescent="0.45">
      <c r="A37" s="14">
        <v>35</v>
      </c>
      <c r="B37" s="15" t="s">
        <v>3119</v>
      </c>
      <c r="C37" s="16" t="s">
        <v>674</v>
      </c>
      <c r="D37" s="18" t="s">
        <v>3152</v>
      </c>
      <c r="E37" s="18">
        <v>2006</v>
      </c>
      <c r="F37" s="18">
        <v>2008</v>
      </c>
      <c r="G37" s="19">
        <v>1797000</v>
      </c>
      <c r="H37" s="185">
        <f t="shared" si="3"/>
        <v>22537974</v>
      </c>
      <c r="I37" s="20" t="s">
        <v>3160</v>
      </c>
    </row>
    <row r="38" spans="1:9" ht="37.5" x14ac:dyDescent="0.45">
      <c r="A38" s="14">
        <v>36</v>
      </c>
      <c r="B38" s="15" t="s">
        <v>3120</v>
      </c>
      <c r="C38" s="16" t="s">
        <v>674</v>
      </c>
      <c r="D38" s="18" t="s">
        <v>3154</v>
      </c>
      <c r="E38" s="18">
        <v>2006</v>
      </c>
      <c r="F38" s="18">
        <v>2008</v>
      </c>
      <c r="G38" s="19">
        <v>4177910</v>
      </c>
      <c r="H38" s="185">
        <f t="shared" si="3"/>
        <v>52399347.219999999</v>
      </c>
      <c r="I38" s="20" t="s">
        <v>3162</v>
      </c>
    </row>
    <row r="39" spans="1:9" ht="37.5" x14ac:dyDescent="0.45">
      <c r="A39" s="14">
        <v>37</v>
      </c>
      <c r="B39" s="15" t="s">
        <v>3121</v>
      </c>
      <c r="C39" s="16" t="s">
        <v>674</v>
      </c>
      <c r="D39" s="18" t="s">
        <v>3157</v>
      </c>
      <c r="E39" s="18">
        <v>2007</v>
      </c>
      <c r="F39" s="18">
        <v>2008</v>
      </c>
      <c r="G39" s="19">
        <v>1108894</v>
      </c>
      <c r="H39" s="185">
        <f t="shared" si="3"/>
        <v>13907748.548</v>
      </c>
      <c r="I39" s="20" t="s">
        <v>3159</v>
      </c>
    </row>
    <row r="40" spans="1:9" x14ac:dyDescent="0.45">
      <c r="A40" s="14">
        <v>38</v>
      </c>
      <c r="B40" s="15" t="s">
        <v>3122</v>
      </c>
      <c r="C40" s="16" t="s">
        <v>674</v>
      </c>
      <c r="D40" s="18" t="s">
        <v>3157</v>
      </c>
      <c r="E40" s="18">
        <v>2007</v>
      </c>
      <c r="F40" s="18">
        <v>2008</v>
      </c>
      <c r="G40" s="19">
        <v>1273000</v>
      </c>
      <c r="H40" s="185">
        <f t="shared" si="3"/>
        <v>15965966</v>
      </c>
      <c r="I40" s="20" t="s">
        <v>3159</v>
      </c>
    </row>
    <row r="41" spans="1:9" x14ac:dyDescent="0.45">
      <c r="A41" s="14">
        <v>39</v>
      </c>
      <c r="B41" s="15" t="s">
        <v>3123</v>
      </c>
      <c r="C41" s="16" t="s">
        <v>674</v>
      </c>
      <c r="D41" s="18" t="s">
        <v>3158</v>
      </c>
      <c r="E41" s="18">
        <v>2007</v>
      </c>
      <c r="F41" s="18">
        <v>2008</v>
      </c>
      <c r="G41" s="19">
        <v>8267000</v>
      </c>
      <c r="H41" s="185">
        <f t="shared" si="3"/>
        <v>103684714</v>
      </c>
      <c r="I41" s="20" t="s">
        <v>3159</v>
      </c>
    </row>
    <row r="42" spans="1:9" ht="37.5" x14ac:dyDescent="0.45">
      <c r="A42" s="14">
        <v>40</v>
      </c>
      <c r="B42" s="15" t="s">
        <v>3124</v>
      </c>
      <c r="C42" s="16" t="s">
        <v>674</v>
      </c>
      <c r="D42" s="18" t="s">
        <v>3152</v>
      </c>
      <c r="E42" s="18">
        <v>2007</v>
      </c>
      <c r="F42" s="18">
        <v>2008</v>
      </c>
      <c r="G42" s="19">
        <v>2247000</v>
      </c>
      <c r="H42" s="185">
        <f t="shared" si="3"/>
        <v>28181874</v>
      </c>
      <c r="I42" s="20" t="s">
        <v>3162</v>
      </c>
    </row>
    <row r="43" spans="1:9" ht="37.5" x14ac:dyDescent="0.45">
      <c r="A43" s="14">
        <v>41</v>
      </c>
      <c r="B43" s="15" t="s">
        <v>3125</v>
      </c>
      <c r="C43" s="16" t="s">
        <v>674</v>
      </c>
      <c r="D43" s="31" t="s">
        <v>3180</v>
      </c>
      <c r="E43" s="18">
        <v>2008</v>
      </c>
      <c r="F43" s="18">
        <v>2008</v>
      </c>
      <c r="G43" s="19">
        <v>144000</v>
      </c>
      <c r="H43" s="185">
        <f t="shared" si="3"/>
        <v>1806048</v>
      </c>
      <c r="I43" s="20" t="s">
        <v>3161</v>
      </c>
    </row>
    <row r="44" spans="1:9" ht="37.5" x14ac:dyDescent="0.45">
      <c r="A44" s="14">
        <v>42</v>
      </c>
      <c r="B44" s="15" t="s">
        <v>3119</v>
      </c>
      <c r="C44" s="16" t="s">
        <v>674</v>
      </c>
      <c r="D44" s="18" t="s">
        <v>3152</v>
      </c>
      <c r="E44" s="18">
        <v>2008</v>
      </c>
      <c r="F44" s="18">
        <v>2008</v>
      </c>
      <c r="G44" s="19">
        <v>626000</v>
      </c>
      <c r="H44" s="185">
        <f t="shared" si="3"/>
        <v>7851292</v>
      </c>
      <c r="I44" s="20" t="s">
        <v>3160</v>
      </c>
    </row>
    <row r="45" spans="1:9" x14ac:dyDescent="0.45">
      <c r="A45" s="14">
        <v>43</v>
      </c>
      <c r="B45" s="15" t="s">
        <v>3126</v>
      </c>
      <c r="C45" s="16" t="s">
        <v>674</v>
      </c>
      <c r="D45" s="18" t="s">
        <v>3152</v>
      </c>
      <c r="E45" s="18">
        <v>2008</v>
      </c>
      <c r="F45" s="18">
        <v>2008</v>
      </c>
      <c r="G45" s="19">
        <v>207000</v>
      </c>
      <c r="H45" s="185">
        <f t="shared" si="3"/>
        <v>2596194</v>
      </c>
      <c r="I45" s="20" t="s">
        <v>3161</v>
      </c>
    </row>
    <row r="46" spans="1:9" x14ac:dyDescent="0.45">
      <c r="A46" s="14">
        <v>44</v>
      </c>
      <c r="B46" s="15" t="s">
        <v>3112</v>
      </c>
      <c r="C46" s="16" t="s">
        <v>674</v>
      </c>
      <c r="D46" s="18" t="s">
        <v>3153</v>
      </c>
      <c r="E46" s="18">
        <v>2008</v>
      </c>
      <c r="F46" s="18">
        <v>2008</v>
      </c>
      <c r="G46" s="19">
        <v>313000</v>
      </c>
      <c r="H46" s="185">
        <f t="shared" si="3"/>
        <v>3925646</v>
      </c>
      <c r="I46" s="20" t="s">
        <v>3161</v>
      </c>
    </row>
    <row r="47" spans="1:9" x14ac:dyDescent="0.45">
      <c r="A47" s="14">
        <v>45</v>
      </c>
      <c r="B47" s="15" t="s">
        <v>3112</v>
      </c>
      <c r="C47" s="16" t="s">
        <v>674</v>
      </c>
      <c r="D47" s="18" t="s">
        <v>3155</v>
      </c>
      <c r="E47" s="18">
        <v>2008</v>
      </c>
      <c r="F47" s="18">
        <v>2008</v>
      </c>
      <c r="G47" s="19">
        <v>61000</v>
      </c>
      <c r="H47" s="185">
        <f t="shared" si="3"/>
        <v>765062</v>
      </c>
      <c r="I47" s="20" t="s">
        <v>3161</v>
      </c>
    </row>
    <row r="48" spans="1:9" x14ac:dyDescent="0.45">
      <c r="A48" s="14">
        <v>46</v>
      </c>
      <c r="B48" s="15" t="s">
        <v>3112</v>
      </c>
      <c r="C48" s="16" t="s">
        <v>674</v>
      </c>
      <c r="D48" s="18" t="s">
        <v>3154</v>
      </c>
      <c r="E48" s="18">
        <v>2008</v>
      </c>
      <c r="F48" s="18">
        <v>2008</v>
      </c>
      <c r="G48" s="19">
        <v>542000</v>
      </c>
      <c r="H48" s="185">
        <f t="shared" si="3"/>
        <v>6797764</v>
      </c>
      <c r="I48" s="20" t="s">
        <v>3161</v>
      </c>
    </row>
    <row r="49" spans="1:9" x14ac:dyDescent="0.45">
      <c r="A49" s="14">
        <v>47</v>
      </c>
      <c r="B49" s="15" t="s">
        <v>3112</v>
      </c>
      <c r="C49" s="16" t="s">
        <v>674</v>
      </c>
      <c r="D49" s="18" t="s">
        <v>3154</v>
      </c>
      <c r="E49" s="18">
        <v>2008</v>
      </c>
      <c r="F49" s="18">
        <v>2008</v>
      </c>
      <c r="G49" s="19">
        <v>83000</v>
      </c>
      <c r="H49" s="185">
        <f t="shared" si="3"/>
        <v>1040986</v>
      </c>
      <c r="I49" s="20" t="s">
        <v>3161</v>
      </c>
    </row>
    <row r="50" spans="1:9" ht="37.5" x14ac:dyDescent="0.45">
      <c r="A50" s="14">
        <v>48</v>
      </c>
      <c r="B50" s="15" t="s">
        <v>3127</v>
      </c>
      <c r="C50" s="16" t="s">
        <v>674</v>
      </c>
      <c r="D50" s="18" t="s">
        <v>14</v>
      </c>
      <c r="E50" s="18">
        <v>2007</v>
      </c>
      <c r="F50" s="18">
        <v>2009</v>
      </c>
      <c r="G50" s="19">
        <v>500000</v>
      </c>
      <c r="H50" s="185">
        <f t="shared" ref="H50:H55" si="4">PRODUCT(G50,11.456)</f>
        <v>5728000</v>
      </c>
      <c r="I50" s="20" t="s">
        <v>3162</v>
      </c>
    </row>
    <row r="51" spans="1:9" x14ac:dyDescent="0.45">
      <c r="A51" s="14">
        <v>49</v>
      </c>
      <c r="B51" s="15" t="s">
        <v>3112</v>
      </c>
      <c r="C51" s="16" t="s">
        <v>674</v>
      </c>
      <c r="D51" s="18" t="s">
        <v>3158</v>
      </c>
      <c r="E51" s="18">
        <v>2009</v>
      </c>
      <c r="F51" s="18">
        <v>2009</v>
      </c>
      <c r="G51" s="19">
        <v>104000</v>
      </c>
      <c r="H51" s="185">
        <f t="shared" si="4"/>
        <v>1191424</v>
      </c>
      <c r="I51" s="20" t="s">
        <v>3161</v>
      </c>
    </row>
    <row r="52" spans="1:9" x14ac:dyDescent="0.45">
      <c r="A52" s="14">
        <v>50</v>
      </c>
      <c r="B52" s="15" t="s">
        <v>3112</v>
      </c>
      <c r="C52" s="16" t="s">
        <v>674</v>
      </c>
      <c r="D52" s="18" t="s">
        <v>3152</v>
      </c>
      <c r="E52" s="18">
        <v>2009</v>
      </c>
      <c r="F52" s="18">
        <v>2009</v>
      </c>
      <c r="G52" s="19">
        <v>67000</v>
      </c>
      <c r="H52" s="185">
        <f t="shared" si="4"/>
        <v>767552</v>
      </c>
      <c r="I52" s="20" t="s">
        <v>3161</v>
      </c>
    </row>
    <row r="53" spans="1:9" x14ac:dyDescent="0.45">
      <c r="A53" s="14">
        <v>51</v>
      </c>
      <c r="B53" s="15" t="s">
        <v>3112</v>
      </c>
      <c r="C53" s="16" t="s">
        <v>674</v>
      </c>
      <c r="D53" s="18" t="s">
        <v>3151</v>
      </c>
      <c r="E53" s="18">
        <v>2009</v>
      </c>
      <c r="F53" s="18">
        <v>2009</v>
      </c>
      <c r="G53" s="19">
        <v>44000</v>
      </c>
      <c r="H53" s="185">
        <f t="shared" si="4"/>
        <v>504064</v>
      </c>
      <c r="I53" s="20" t="s">
        <v>3161</v>
      </c>
    </row>
    <row r="54" spans="1:9" x14ac:dyDescent="0.45">
      <c r="A54" s="14">
        <v>52</v>
      </c>
      <c r="B54" s="15" t="s">
        <v>3112</v>
      </c>
      <c r="C54" s="16" t="s">
        <v>674</v>
      </c>
      <c r="D54" s="18" t="s">
        <v>3154</v>
      </c>
      <c r="E54" s="18">
        <v>2009</v>
      </c>
      <c r="F54" s="18">
        <v>2009</v>
      </c>
      <c r="G54" s="19">
        <v>202000</v>
      </c>
      <c r="H54" s="185">
        <f t="shared" si="4"/>
        <v>2314112</v>
      </c>
      <c r="I54" s="20" t="s">
        <v>3161</v>
      </c>
    </row>
    <row r="55" spans="1:9" x14ac:dyDescent="0.45">
      <c r="A55" s="21">
        <v>53</v>
      </c>
      <c r="B55" s="22" t="s">
        <v>3112</v>
      </c>
      <c r="C55" s="23" t="s">
        <v>674</v>
      </c>
      <c r="D55" s="25" t="s">
        <v>3154</v>
      </c>
      <c r="E55" s="25">
        <v>2009</v>
      </c>
      <c r="F55" s="25">
        <v>2009</v>
      </c>
      <c r="G55" s="26">
        <v>115000</v>
      </c>
      <c r="H55" s="185">
        <f t="shared" si="4"/>
        <v>1317440</v>
      </c>
      <c r="I55" s="27" t="s">
        <v>3161</v>
      </c>
    </row>
    <row r="56" spans="1:9" ht="37.5" x14ac:dyDescent="0.45">
      <c r="A56" s="14">
        <v>54</v>
      </c>
      <c r="B56" s="15" t="s">
        <v>3128</v>
      </c>
      <c r="C56" s="16" t="s">
        <v>674</v>
      </c>
      <c r="D56" s="18" t="s">
        <v>3152</v>
      </c>
      <c r="E56" s="18">
        <v>2009</v>
      </c>
      <c r="F56" s="25">
        <v>2010</v>
      </c>
      <c r="G56" s="19">
        <v>202000</v>
      </c>
      <c r="H56" s="185">
        <f>PRODUCT(G56,11.174)</f>
        <v>2257148</v>
      </c>
      <c r="I56" s="20" t="s">
        <v>3159</v>
      </c>
    </row>
    <row r="57" spans="1:9" x14ac:dyDescent="0.45">
      <c r="A57" s="14">
        <v>55</v>
      </c>
      <c r="B57" s="15" t="s">
        <v>3112</v>
      </c>
      <c r="C57" s="16" t="s">
        <v>674</v>
      </c>
      <c r="D57" s="18" t="s">
        <v>3148</v>
      </c>
      <c r="E57" s="18">
        <v>2010</v>
      </c>
      <c r="F57" s="25">
        <v>2010</v>
      </c>
      <c r="G57" s="19">
        <v>225000</v>
      </c>
      <c r="H57" s="185">
        <f>PRODUCT(G57,11.174)</f>
        <v>2514150</v>
      </c>
      <c r="I57" s="20" t="s">
        <v>3161</v>
      </c>
    </row>
    <row r="58" spans="1:9" ht="37.5" x14ac:dyDescent="0.45">
      <c r="A58" s="14">
        <v>56</v>
      </c>
      <c r="B58" s="15" t="s">
        <v>3129</v>
      </c>
      <c r="C58" s="16" t="s">
        <v>674</v>
      </c>
      <c r="D58" s="18" t="s">
        <v>3152</v>
      </c>
      <c r="E58" s="18">
        <v>2009</v>
      </c>
      <c r="F58" s="25">
        <v>2011</v>
      </c>
      <c r="G58" s="19">
        <v>6593000</v>
      </c>
      <c r="H58" s="185">
        <f>PRODUCT(G58,10.373)</f>
        <v>68389189</v>
      </c>
      <c r="I58" s="20" t="s">
        <v>3162</v>
      </c>
    </row>
    <row r="59" spans="1:9" x14ac:dyDescent="0.45">
      <c r="A59" s="14">
        <v>57</v>
      </c>
      <c r="B59" s="15" t="s">
        <v>3130</v>
      </c>
      <c r="C59" s="16" t="s">
        <v>674</v>
      </c>
      <c r="D59" s="18" t="s">
        <v>3155</v>
      </c>
      <c r="E59" s="18">
        <v>2009</v>
      </c>
      <c r="F59" s="25">
        <v>2011</v>
      </c>
      <c r="G59" s="19">
        <v>3830647</v>
      </c>
      <c r="H59" s="185">
        <f>PRODUCT(G59,10.373)</f>
        <v>39735301.331</v>
      </c>
      <c r="I59" s="20" t="s">
        <v>3159</v>
      </c>
    </row>
    <row r="60" spans="1:9" ht="37.5" x14ac:dyDescent="0.45">
      <c r="A60" s="14">
        <v>58</v>
      </c>
      <c r="B60" s="15" t="s">
        <v>3131</v>
      </c>
      <c r="C60" s="16" t="s">
        <v>674</v>
      </c>
      <c r="D60" s="18" t="s">
        <v>3152</v>
      </c>
      <c r="E60" s="18">
        <v>2010</v>
      </c>
      <c r="F60" s="25">
        <v>2011</v>
      </c>
      <c r="G60" s="19">
        <v>270116</v>
      </c>
      <c r="H60" s="185">
        <f>PRODUCT(G60,10.373)</f>
        <v>2801913.2679999997</v>
      </c>
      <c r="I60" s="20" t="s">
        <v>3159</v>
      </c>
    </row>
    <row r="61" spans="1:9" x14ac:dyDescent="0.45">
      <c r="A61" s="14">
        <v>59</v>
      </c>
      <c r="B61" s="15" t="s">
        <v>3112</v>
      </c>
      <c r="C61" s="16" t="s">
        <v>674</v>
      </c>
      <c r="D61" s="18" t="s">
        <v>3157</v>
      </c>
      <c r="E61" s="18">
        <v>2011</v>
      </c>
      <c r="F61" s="25">
        <v>2011</v>
      </c>
      <c r="G61" s="19">
        <v>222000</v>
      </c>
      <c r="H61" s="185">
        <f>PRODUCT(G61,10.373)</f>
        <v>2302806</v>
      </c>
      <c r="I61" s="20" t="s">
        <v>3161</v>
      </c>
    </row>
    <row r="62" spans="1:9" ht="37.5" x14ac:dyDescent="0.45">
      <c r="A62" s="21">
        <v>60</v>
      </c>
      <c r="B62" s="15" t="s">
        <v>3132</v>
      </c>
      <c r="C62" s="16" t="s">
        <v>674</v>
      </c>
      <c r="D62" s="18" t="s">
        <v>3152</v>
      </c>
      <c r="E62" s="18">
        <v>2010</v>
      </c>
      <c r="F62" s="25">
        <v>2012</v>
      </c>
      <c r="G62" s="19">
        <v>1545821</v>
      </c>
      <c r="H62" s="185">
        <f t="shared" ref="H62:H67" si="5">PRODUCT(G62,10.555)</f>
        <v>16316140.654999999</v>
      </c>
      <c r="I62" s="20" t="s">
        <v>3162</v>
      </c>
    </row>
    <row r="63" spans="1:9" ht="37.5" x14ac:dyDescent="0.45">
      <c r="A63" s="14">
        <v>61</v>
      </c>
      <c r="B63" s="15" t="s">
        <v>3133</v>
      </c>
      <c r="C63" s="16" t="s">
        <v>674</v>
      </c>
      <c r="D63" s="18" t="s">
        <v>3152</v>
      </c>
      <c r="E63" s="18">
        <v>2011</v>
      </c>
      <c r="F63" s="25">
        <v>2012</v>
      </c>
      <c r="G63" s="19">
        <v>1774000</v>
      </c>
      <c r="H63" s="185">
        <f t="shared" si="5"/>
        <v>18724570</v>
      </c>
      <c r="I63" s="20" t="s">
        <v>3162</v>
      </c>
    </row>
    <row r="64" spans="1:9" ht="37.5" x14ac:dyDescent="0.45">
      <c r="A64" s="14">
        <v>62</v>
      </c>
      <c r="B64" s="15" t="s">
        <v>3134</v>
      </c>
      <c r="C64" s="16" t="s">
        <v>674</v>
      </c>
      <c r="D64" s="18" t="s">
        <v>3151</v>
      </c>
      <c r="E64" s="18">
        <v>2011</v>
      </c>
      <c r="F64" s="25">
        <v>2012</v>
      </c>
      <c r="G64" s="19">
        <v>1487000</v>
      </c>
      <c r="H64" s="185">
        <f t="shared" si="5"/>
        <v>15695285</v>
      </c>
      <c r="I64" s="20" t="s">
        <v>3162</v>
      </c>
    </row>
    <row r="65" spans="1:9" ht="37.5" x14ac:dyDescent="0.45">
      <c r="A65" s="14">
        <v>63</v>
      </c>
      <c r="B65" s="15" t="s">
        <v>3135</v>
      </c>
      <c r="C65" s="16" t="s">
        <v>674</v>
      </c>
      <c r="D65" s="18" t="s">
        <v>3149</v>
      </c>
      <c r="E65" s="18">
        <v>2011</v>
      </c>
      <c r="F65" s="25">
        <v>2012</v>
      </c>
      <c r="G65" s="19">
        <v>3172000</v>
      </c>
      <c r="H65" s="185">
        <f t="shared" si="5"/>
        <v>33480460</v>
      </c>
      <c r="I65" s="20" t="s">
        <v>3160</v>
      </c>
    </row>
    <row r="66" spans="1:9" x14ac:dyDescent="0.45">
      <c r="A66" s="14">
        <v>64</v>
      </c>
      <c r="B66" s="15" t="s">
        <v>3112</v>
      </c>
      <c r="C66" s="16" t="s">
        <v>674</v>
      </c>
      <c r="D66" s="18" t="s">
        <v>3152</v>
      </c>
      <c r="E66" s="18">
        <v>2012</v>
      </c>
      <c r="F66" s="25">
        <v>2012</v>
      </c>
      <c r="G66" s="19">
        <v>45500</v>
      </c>
      <c r="H66" s="185">
        <f t="shared" si="5"/>
        <v>480252.5</v>
      </c>
      <c r="I66" s="20" t="s">
        <v>3161</v>
      </c>
    </row>
    <row r="67" spans="1:9" x14ac:dyDescent="0.45">
      <c r="A67" s="14">
        <v>65</v>
      </c>
      <c r="B67" s="15" t="s">
        <v>3112</v>
      </c>
      <c r="C67" s="16" t="s">
        <v>674</v>
      </c>
      <c r="D67" s="18" t="s">
        <v>3151</v>
      </c>
      <c r="E67" s="18">
        <v>2012</v>
      </c>
      <c r="F67" s="25">
        <v>2012</v>
      </c>
      <c r="G67" s="19">
        <v>60500</v>
      </c>
      <c r="H67" s="185">
        <f t="shared" si="5"/>
        <v>638577.5</v>
      </c>
      <c r="I67" s="20" t="s">
        <v>3161</v>
      </c>
    </row>
    <row r="68" spans="1:9" ht="37.5" x14ac:dyDescent="0.45">
      <c r="A68" s="14">
        <v>66</v>
      </c>
      <c r="B68" s="15" t="s">
        <v>3136</v>
      </c>
      <c r="C68" s="16" t="s">
        <v>674</v>
      </c>
      <c r="D68" s="18" t="s">
        <v>14</v>
      </c>
      <c r="E68" s="18">
        <v>2011</v>
      </c>
      <c r="F68" s="25">
        <v>2013</v>
      </c>
      <c r="G68" s="19">
        <v>8830600</v>
      </c>
      <c r="H68" s="185">
        <f>PRODUCT(G68,10.042)</f>
        <v>88676885.200000003</v>
      </c>
      <c r="I68" s="20" t="s">
        <v>3162</v>
      </c>
    </row>
    <row r="69" spans="1:9" x14ac:dyDescent="0.45">
      <c r="A69" s="21">
        <v>67</v>
      </c>
      <c r="B69" s="15" t="s">
        <v>3137</v>
      </c>
      <c r="C69" s="16" t="s">
        <v>674</v>
      </c>
      <c r="D69" s="18" t="s">
        <v>3154</v>
      </c>
      <c r="E69" s="18">
        <v>2011</v>
      </c>
      <c r="F69" s="25">
        <v>2013</v>
      </c>
      <c r="G69" s="19">
        <v>2754272</v>
      </c>
      <c r="H69" s="185">
        <f>PRODUCT(G69,10.042)</f>
        <v>27658399.423999999</v>
      </c>
      <c r="I69" s="20" t="s">
        <v>3159</v>
      </c>
    </row>
    <row r="70" spans="1:9" x14ac:dyDescent="0.45">
      <c r="A70" s="14">
        <v>68</v>
      </c>
      <c r="B70" s="15" t="s">
        <v>3138</v>
      </c>
      <c r="C70" s="16" t="s">
        <v>674</v>
      </c>
      <c r="D70" s="18" t="s">
        <v>3155</v>
      </c>
      <c r="E70" s="18">
        <v>2012</v>
      </c>
      <c r="F70" s="25">
        <v>2013</v>
      </c>
      <c r="G70" s="19">
        <v>539347</v>
      </c>
      <c r="H70" s="185">
        <f>PRODUCT(G70,10.042)</f>
        <v>5416122.574</v>
      </c>
      <c r="I70" s="20" t="s">
        <v>3159</v>
      </c>
    </row>
    <row r="71" spans="1:9" x14ac:dyDescent="0.45">
      <c r="A71" s="14">
        <v>69</v>
      </c>
      <c r="B71" s="15" t="s">
        <v>3112</v>
      </c>
      <c r="C71" s="16" t="s">
        <v>674</v>
      </c>
      <c r="D71" s="18" t="s">
        <v>3152</v>
      </c>
      <c r="E71" s="18">
        <v>2013</v>
      </c>
      <c r="F71" s="25">
        <v>2013</v>
      </c>
      <c r="G71" s="19">
        <v>52510</v>
      </c>
      <c r="H71" s="185">
        <f>PRODUCT(G71,10.042)</f>
        <v>527305.42000000004</v>
      </c>
      <c r="I71" s="20" t="s">
        <v>3161</v>
      </c>
    </row>
    <row r="72" spans="1:9" x14ac:dyDescent="0.45">
      <c r="A72" s="14">
        <v>70</v>
      </c>
      <c r="B72" s="15" t="s">
        <v>3139</v>
      </c>
      <c r="C72" s="16" t="s">
        <v>674</v>
      </c>
      <c r="D72" s="18" t="s">
        <v>3158</v>
      </c>
      <c r="E72" s="18">
        <v>2012</v>
      </c>
      <c r="F72" s="25">
        <v>2014</v>
      </c>
      <c r="G72" s="19">
        <v>1130333</v>
      </c>
      <c r="H72" s="185">
        <f>PRODUCT(G72,9.191)</f>
        <v>10388890.603</v>
      </c>
      <c r="I72" s="20" t="s">
        <v>3159</v>
      </c>
    </row>
    <row r="73" spans="1:9" x14ac:dyDescent="0.45">
      <c r="A73" s="14">
        <v>71</v>
      </c>
      <c r="B73" s="15" t="s">
        <v>55</v>
      </c>
      <c r="C73" s="16" t="s">
        <v>674</v>
      </c>
      <c r="D73" s="18" t="s">
        <v>3151</v>
      </c>
      <c r="E73" s="18">
        <v>2013</v>
      </c>
      <c r="F73" s="25">
        <v>2014</v>
      </c>
      <c r="G73" s="19">
        <v>1640120</v>
      </c>
      <c r="H73" s="185">
        <f>PRODUCT(G73,9.191)</f>
        <v>15074342.920000002</v>
      </c>
      <c r="I73" s="20" t="s">
        <v>3159</v>
      </c>
    </row>
    <row r="74" spans="1:9" x14ac:dyDescent="0.45">
      <c r="A74" s="14">
        <v>72</v>
      </c>
      <c r="B74" s="15" t="s">
        <v>57</v>
      </c>
      <c r="C74" s="16" t="s">
        <v>674</v>
      </c>
      <c r="D74" s="18" t="s">
        <v>3154</v>
      </c>
      <c r="E74" s="18">
        <v>2013</v>
      </c>
      <c r="F74" s="25">
        <v>2014</v>
      </c>
      <c r="G74" s="19">
        <v>2166541</v>
      </c>
      <c r="H74" s="185">
        <f>PRODUCT(G74,9.191)</f>
        <v>19912678.331</v>
      </c>
      <c r="I74" s="20" t="s">
        <v>3159</v>
      </c>
    </row>
    <row r="75" spans="1:9" x14ac:dyDescent="0.45">
      <c r="A75" s="14">
        <v>73</v>
      </c>
      <c r="B75" s="15" t="s">
        <v>59</v>
      </c>
      <c r="C75" s="16" t="s">
        <v>674</v>
      </c>
      <c r="D75" s="18" t="s">
        <v>3156</v>
      </c>
      <c r="E75" s="18">
        <v>2013</v>
      </c>
      <c r="F75" s="25">
        <v>2014</v>
      </c>
      <c r="G75" s="19">
        <v>1282878</v>
      </c>
      <c r="H75" s="185">
        <f>PRODUCT(G75,9.191)</f>
        <v>11790931.698000001</v>
      </c>
      <c r="I75" s="20" t="s">
        <v>3159</v>
      </c>
    </row>
    <row r="76" spans="1:9" x14ac:dyDescent="0.45">
      <c r="A76" s="21">
        <v>74</v>
      </c>
      <c r="B76" s="15" t="s">
        <v>3140</v>
      </c>
      <c r="C76" s="16" t="s">
        <v>674</v>
      </c>
      <c r="D76" s="18" t="s">
        <v>3147</v>
      </c>
      <c r="E76" s="18">
        <v>2014</v>
      </c>
      <c r="F76" s="25">
        <v>2014</v>
      </c>
      <c r="G76" s="19">
        <v>67260</v>
      </c>
      <c r="H76" s="185">
        <f>PRODUCT(G76,9.191)</f>
        <v>618186.66</v>
      </c>
      <c r="I76" s="20" t="s">
        <v>3161</v>
      </c>
    </row>
    <row r="77" spans="1:9" x14ac:dyDescent="0.45">
      <c r="A77" s="14">
        <v>75</v>
      </c>
      <c r="B77" s="15" t="s">
        <v>379</v>
      </c>
      <c r="C77" s="16" t="s">
        <v>674</v>
      </c>
      <c r="D77" s="18" t="s">
        <v>3154</v>
      </c>
      <c r="E77" s="18">
        <v>2013</v>
      </c>
      <c r="F77" s="25">
        <v>2015</v>
      </c>
      <c r="G77" s="19">
        <v>4376254</v>
      </c>
      <c r="H77" s="185">
        <f>PRODUCT(G77,8.568)</f>
        <v>37495744.272</v>
      </c>
      <c r="I77" s="20" t="s">
        <v>3159</v>
      </c>
    </row>
    <row r="78" spans="1:9" ht="37.5" x14ac:dyDescent="0.45">
      <c r="A78" s="14">
        <v>76</v>
      </c>
      <c r="B78" s="15" t="s">
        <v>58</v>
      </c>
      <c r="C78" s="16" t="s">
        <v>674</v>
      </c>
      <c r="D78" s="18" t="s">
        <v>3150</v>
      </c>
      <c r="E78" s="18">
        <v>2013</v>
      </c>
      <c r="F78" s="25">
        <v>2015</v>
      </c>
      <c r="G78" s="19">
        <v>4701211</v>
      </c>
      <c r="H78" s="185">
        <f>PRODUCT(G78,8.568)</f>
        <v>40279975.847999997</v>
      </c>
      <c r="I78" s="20" t="s">
        <v>3162</v>
      </c>
    </row>
    <row r="79" spans="1:9" ht="37.5" x14ac:dyDescent="0.45">
      <c r="A79" s="14">
        <v>77</v>
      </c>
      <c r="B79" s="15" t="s">
        <v>51</v>
      </c>
      <c r="C79" s="16" t="s">
        <v>674</v>
      </c>
      <c r="D79" s="18" t="s">
        <v>3148</v>
      </c>
      <c r="E79" s="18">
        <v>2013</v>
      </c>
      <c r="F79" s="25">
        <v>2016</v>
      </c>
      <c r="G79" s="19">
        <v>13999379</v>
      </c>
      <c r="H79" s="185">
        <f>PRODUCT(G79,7.971)</f>
        <v>111589050.009</v>
      </c>
      <c r="I79" s="20" t="s">
        <v>3162</v>
      </c>
    </row>
    <row r="80" spans="1:9" ht="37.5" x14ac:dyDescent="0.45">
      <c r="A80" s="14">
        <v>78</v>
      </c>
      <c r="B80" s="15" t="s">
        <v>52</v>
      </c>
      <c r="C80" s="16" t="s">
        <v>674</v>
      </c>
      <c r="D80" s="18" t="s">
        <v>3158</v>
      </c>
      <c r="E80" s="18">
        <v>2013</v>
      </c>
      <c r="F80" s="25">
        <v>2016</v>
      </c>
      <c r="G80" s="19">
        <v>6779651</v>
      </c>
      <c r="H80" s="185">
        <f>PRODUCT(G80,7.971)</f>
        <v>54040598.120999999</v>
      </c>
      <c r="I80" s="20" t="s">
        <v>3162</v>
      </c>
    </row>
    <row r="81" spans="1:9" ht="37.5" x14ac:dyDescent="0.45">
      <c r="A81" s="14">
        <v>79</v>
      </c>
      <c r="B81" s="15" t="s">
        <v>56</v>
      </c>
      <c r="C81" s="16" t="s">
        <v>674</v>
      </c>
      <c r="D81" s="18" t="s">
        <v>3149</v>
      </c>
      <c r="E81" s="18">
        <v>2013</v>
      </c>
      <c r="F81" s="25">
        <v>2016</v>
      </c>
      <c r="G81" s="19">
        <v>7366206</v>
      </c>
      <c r="H81" s="185">
        <f>PRODUCT(G81,7.971)</f>
        <v>58716028.026000001</v>
      </c>
      <c r="I81" s="20" t="s">
        <v>3162</v>
      </c>
    </row>
    <row r="82" spans="1:9" ht="37.5" x14ac:dyDescent="0.45">
      <c r="A82" s="14">
        <v>80</v>
      </c>
      <c r="B82" s="15" t="s">
        <v>3141</v>
      </c>
      <c r="C82" s="16" t="s">
        <v>674</v>
      </c>
      <c r="D82" s="18" t="s">
        <v>3158</v>
      </c>
      <c r="E82" s="18">
        <v>2012</v>
      </c>
      <c r="F82" s="25">
        <v>2017</v>
      </c>
      <c r="G82" s="19">
        <v>15999989</v>
      </c>
      <c r="H82" s="185">
        <f>PRODUCT(G82,7.241)</f>
        <v>115855920.34899999</v>
      </c>
      <c r="I82" s="20" t="s">
        <v>3162</v>
      </c>
    </row>
    <row r="83" spans="1:9" x14ac:dyDescent="0.45">
      <c r="A83" s="21">
        <v>81</v>
      </c>
      <c r="B83" s="15" t="s">
        <v>3142</v>
      </c>
      <c r="C83" s="16" t="s">
        <v>674</v>
      </c>
      <c r="D83" s="18" t="s">
        <v>3150</v>
      </c>
      <c r="E83" s="18">
        <v>2012</v>
      </c>
      <c r="F83" s="25">
        <v>2017</v>
      </c>
      <c r="G83" s="19">
        <v>4694427</v>
      </c>
      <c r="H83" s="185">
        <f>PRODUCT(G83,7.241)</f>
        <v>33992345.906999998</v>
      </c>
      <c r="I83" s="20" t="s">
        <v>3159</v>
      </c>
    </row>
    <row r="84" spans="1:9" ht="37.5" x14ac:dyDescent="0.45">
      <c r="A84" s="14">
        <v>82</v>
      </c>
      <c r="B84" s="15" t="s">
        <v>53</v>
      </c>
      <c r="C84" s="16" t="s">
        <v>674</v>
      </c>
      <c r="D84" s="18" t="s">
        <v>3152</v>
      </c>
      <c r="E84" s="18">
        <v>2013</v>
      </c>
      <c r="F84" s="25">
        <v>2017</v>
      </c>
      <c r="G84" s="19">
        <v>5170526</v>
      </c>
      <c r="H84" s="185">
        <f>PRODUCT(G84,7.241)</f>
        <v>37439778.765999995</v>
      </c>
      <c r="I84" s="20" t="s">
        <v>3162</v>
      </c>
    </row>
    <row r="85" spans="1:9" ht="37.5" x14ac:dyDescent="0.45">
      <c r="A85" s="14">
        <v>83</v>
      </c>
      <c r="B85" s="22" t="s">
        <v>3143</v>
      </c>
      <c r="C85" s="23" t="s">
        <v>674</v>
      </c>
      <c r="D85" s="25" t="s">
        <v>3157</v>
      </c>
      <c r="E85" s="25">
        <v>2014</v>
      </c>
      <c r="F85" s="25">
        <v>2017</v>
      </c>
      <c r="G85" s="26">
        <v>9999914</v>
      </c>
      <c r="H85" s="185">
        <f>PRODUCT(G85,7.241)</f>
        <v>72409377.274000004</v>
      </c>
      <c r="I85" s="27" t="s">
        <v>3162</v>
      </c>
    </row>
    <row r="86" spans="1:9" ht="37.5" x14ac:dyDescent="0.45">
      <c r="A86" s="14">
        <v>84</v>
      </c>
      <c r="B86" s="15" t="s">
        <v>3144</v>
      </c>
      <c r="C86" s="16" t="s">
        <v>674</v>
      </c>
      <c r="D86" s="18" t="s">
        <v>3157</v>
      </c>
      <c r="E86" s="18">
        <v>2016</v>
      </c>
      <c r="F86" s="25">
        <v>2017</v>
      </c>
      <c r="G86" s="19">
        <v>3764223</v>
      </c>
      <c r="H86" s="185">
        <f>PRODUCT(G86,7.241)</f>
        <v>27256738.742999997</v>
      </c>
      <c r="I86" s="20" t="s">
        <v>3160</v>
      </c>
    </row>
    <row r="87" spans="1:9" ht="37.5" x14ac:dyDescent="0.45">
      <c r="A87" s="14">
        <v>85</v>
      </c>
      <c r="B87" s="15" t="s">
        <v>3145</v>
      </c>
      <c r="C87" s="16" t="s">
        <v>674</v>
      </c>
      <c r="D87" s="18" t="s">
        <v>13</v>
      </c>
      <c r="E87" s="18">
        <v>2018</v>
      </c>
      <c r="F87" s="25">
        <v>2018</v>
      </c>
      <c r="G87" s="19">
        <v>87506.85</v>
      </c>
      <c r="H87" s="185">
        <f>PRODUCT(G87,6.289)</f>
        <v>550330.57964999997</v>
      </c>
      <c r="I87" s="20" t="s">
        <v>3162</v>
      </c>
    </row>
    <row r="88" spans="1:9" ht="56.25" x14ac:dyDescent="0.45">
      <c r="A88" s="14">
        <v>86</v>
      </c>
      <c r="B88" s="15" t="s">
        <v>3146</v>
      </c>
      <c r="C88" s="16" t="s">
        <v>674</v>
      </c>
      <c r="D88" s="18" t="s">
        <v>3156</v>
      </c>
      <c r="E88" s="18">
        <v>2020</v>
      </c>
      <c r="F88" s="25">
        <v>2020</v>
      </c>
      <c r="G88" s="19">
        <v>607700</v>
      </c>
      <c r="H88" s="185">
        <f>PRODUCT(G88,4.348)</f>
        <v>2642279.6</v>
      </c>
      <c r="I88" s="20" t="s">
        <v>3160</v>
      </c>
    </row>
    <row r="89" spans="1:9" ht="37.5" x14ac:dyDescent="0.45">
      <c r="A89" s="14">
        <v>87</v>
      </c>
      <c r="B89" s="15" t="s">
        <v>3179</v>
      </c>
      <c r="C89" s="16" t="s">
        <v>674</v>
      </c>
      <c r="D89" s="18" t="s">
        <v>3152</v>
      </c>
      <c r="E89" s="18">
        <v>2021</v>
      </c>
      <c r="F89" s="25">
        <v>2022</v>
      </c>
      <c r="G89" s="19">
        <v>13695184.84</v>
      </c>
      <c r="H89" s="185">
        <f>PRODUCT(G89,2.113)</f>
        <v>28937925.566920001</v>
      </c>
      <c r="I89" s="20" t="s">
        <v>3162</v>
      </c>
    </row>
    <row r="90" spans="1:9" x14ac:dyDescent="0.45">
      <c r="A90" s="21"/>
      <c r="B90" s="22"/>
      <c r="C90" s="23"/>
      <c r="D90" s="25"/>
      <c r="E90" s="25"/>
      <c r="F90" s="26"/>
      <c r="G90" s="26">
        <f>SUM(G3:G89)</f>
        <v>335273354.69</v>
      </c>
      <c r="H90" s="111">
        <f>SUM(H3:H89)</f>
        <v>4517369019.7055693</v>
      </c>
      <c r="I90" s="27"/>
    </row>
  </sheetData>
  <sortState ref="A4:I45">
    <sortCondition ref="F4:F45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1"/>
  <sheetViews>
    <sheetView topLeftCell="A58" zoomScale="84" zoomScaleNormal="84" workbookViewId="0">
      <selection activeCell="B10" sqref="B10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.140625" style="8" customWidth="1"/>
    <col min="5" max="5" width="14.5703125" style="8" customWidth="1"/>
    <col min="6" max="6" width="11.5703125" style="8" customWidth="1"/>
    <col min="7" max="7" width="17" style="8" customWidth="1"/>
    <col min="8" max="8" width="16.28515625" style="9" customWidth="1"/>
    <col min="9" max="9" width="20.5703125" style="7" customWidth="1"/>
    <col min="10" max="16384" width="9.140625" style="7"/>
  </cols>
  <sheetData>
    <row r="1" spans="1:9" s="28" customFormat="1" ht="24.75" x14ac:dyDescent="0.4">
      <c r="A1" s="214" t="s">
        <v>631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18.75" x14ac:dyDescent="0.25">
      <c r="A3" s="14">
        <v>1</v>
      </c>
      <c r="B3" s="15" t="s">
        <v>723</v>
      </c>
      <c r="C3" s="16" t="s">
        <v>674</v>
      </c>
      <c r="D3" s="44" t="s">
        <v>40</v>
      </c>
      <c r="E3" s="18">
        <v>2002</v>
      </c>
      <c r="F3" s="18">
        <v>2002</v>
      </c>
      <c r="G3" s="19">
        <v>85977</v>
      </c>
      <c r="H3" s="185">
        <f>PRODUCT(G3,26.763)</f>
        <v>2301002.4510000004</v>
      </c>
      <c r="I3" s="20" t="s">
        <v>724</v>
      </c>
    </row>
    <row r="4" spans="1:9" s="30" customFormat="1" ht="18.75" x14ac:dyDescent="0.25">
      <c r="A4" s="14">
        <v>2</v>
      </c>
      <c r="B4" s="15" t="s">
        <v>723</v>
      </c>
      <c r="C4" s="16" t="s">
        <v>674</v>
      </c>
      <c r="D4" s="44" t="s">
        <v>15</v>
      </c>
      <c r="E4" s="18">
        <v>2003</v>
      </c>
      <c r="F4" s="18">
        <v>2003</v>
      </c>
      <c r="G4" s="19">
        <v>48480</v>
      </c>
      <c r="H4" s="185">
        <f>PRODUCT(G4,20.546)</f>
        <v>996070.08</v>
      </c>
      <c r="I4" s="20" t="s">
        <v>724</v>
      </c>
    </row>
    <row r="5" spans="1:9" s="30" customFormat="1" ht="75" x14ac:dyDescent="0.25">
      <c r="A5" s="14">
        <v>3</v>
      </c>
      <c r="B5" s="15" t="s">
        <v>725</v>
      </c>
      <c r="C5" s="16" t="s">
        <v>674</v>
      </c>
      <c r="D5" s="44" t="s">
        <v>739</v>
      </c>
      <c r="E5" s="18">
        <v>2009</v>
      </c>
      <c r="F5" s="18">
        <v>2009</v>
      </c>
      <c r="G5" s="19">
        <v>334000</v>
      </c>
      <c r="H5" s="185">
        <f>PRODUCT(G5,11.456)</f>
        <v>3826304</v>
      </c>
      <c r="I5" s="20" t="s">
        <v>20</v>
      </c>
    </row>
    <row r="6" spans="1:9" s="30" customFormat="1" ht="56.25" x14ac:dyDescent="0.25">
      <c r="A6" s="14">
        <v>4</v>
      </c>
      <c r="B6" s="15" t="s">
        <v>726</v>
      </c>
      <c r="C6" s="16" t="s">
        <v>674</v>
      </c>
      <c r="D6" s="44" t="s">
        <v>727</v>
      </c>
      <c r="E6" s="18">
        <v>2012</v>
      </c>
      <c r="F6" s="18">
        <v>2012</v>
      </c>
      <c r="G6" s="19">
        <v>33770</v>
      </c>
      <c r="H6" s="185">
        <f t="shared" ref="H6:H11" si="0">PRODUCT(G6,10.555)</f>
        <v>356442.35</v>
      </c>
      <c r="I6" s="20" t="s">
        <v>728</v>
      </c>
    </row>
    <row r="7" spans="1:9" s="30" customFormat="1" ht="56.25" x14ac:dyDescent="0.25">
      <c r="A7" s="14">
        <v>5</v>
      </c>
      <c r="B7" s="15" t="s">
        <v>729</v>
      </c>
      <c r="C7" s="16" t="s">
        <v>674</v>
      </c>
      <c r="D7" s="44" t="s">
        <v>13</v>
      </c>
      <c r="E7" s="18">
        <v>2012</v>
      </c>
      <c r="F7" s="18">
        <v>2012</v>
      </c>
      <c r="G7" s="19">
        <v>22555</v>
      </c>
      <c r="H7" s="185">
        <f t="shared" si="0"/>
        <v>238068.02499999999</v>
      </c>
      <c r="I7" s="20" t="s">
        <v>730</v>
      </c>
    </row>
    <row r="8" spans="1:9" s="30" customFormat="1" ht="18.75" x14ac:dyDescent="0.25">
      <c r="A8" s="14">
        <v>6</v>
      </c>
      <c r="B8" s="15" t="s">
        <v>731</v>
      </c>
      <c r="C8" s="16" t="s">
        <v>674</v>
      </c>
      <c r="D8" s="44" t="s">
        <v>490</v>
      </c>
      <c r="E8" s="18">
        <v>2012</v>
      </c>
      <c r="F8" s="18">
        <v>2012</v>
      </c>
      <c r="G8" s="19">
        <v>24252</v>
      </c>
      <c r="H8" s="185">
        <f t="shared" si="0"/>
        <v>255979.86</v>
      </c>
      <c r="I8" s="20" t="s">
        <v>731</v>
      </c>
    </row>
    <row r="9" spans="1:9" s="30" customFormat="1" ht="56.25" x14ac:dyDescent="0.25">
      <c r="A9" s="14">
        <v>7</v>
      </c>
      <c r="B9" s="15" t="s">
        <v>732</v>
      </c>
      <c r="C9" s="16" t="s">
        <v>674</v>
      </c>
      <c r="D9" s="44" t="s">
        <v>36</v>
      </c>
      <c r="E9" s="18">
        <v>2012</v>
      </c>
      <c r="F9" s="18">
        <v>2012</v>
      </c>
      <c r="G9" s="19">
        <v>26432</v>
      </c>
      <c r="H9" s="185">
        <f t="shared" si="0"/>
        <v>278989.76</v>
      </c>
      <c r="I9" s="20" t="s">
        <v>17</v>
      </c>
    </row>
    <row r="10" spans="1:9" s="30" customFormat="1" ht="93.75" x14ac:dyDescent="0.4">
      <c r="A10" s="14">
        <v>8</v>
      </c>
      <c r="B10" s="163" t="s">
        <v>733</v>
      </c>
      <c r="C10" s="102" t="s">
        <v>674</v>
      </c>
      <c r="D10" s="103" t="s">
        <v>734</v>
      </c>
      <c r="E10" s="106">
        <v>2012</v>
      </c>
      <c r="F10" s="104">
        <v>2012</v>
      </c>
      <c r="G10" s="107">
        <v>31503</v>
      </c>
      <c r="H10" s="185">
        <f t="shared" si="0"/>
        <v>332514.16499999998</v>
      </c>
      <c r="I10" s="105" t="s">
        <v>18</v>
      </c>
    </row>
    <row r="11" spans="1:9" s="30" customFormat="1" ht="37.5" x14ac:dyDescent="0.25">
      <c r="A11" s="14">
        <v>9</v>
      </c>
      <c r="B11" s="22" t="s">
        <v>735</v>
      </c>
      <c r="C11" s="23" t="s">
        <v>674</v>
      </c>
      <c r="D11" s="45" t="s">
        <v>14</v>
      </c>
      <c r="E11" s="25">
        <v>2012</v>
      </c>
      <c r="F11" s="18">
        <v>2012</v>
      </c>
      <c r="G11" s="26">
        <v>21240</v>
      </c>
      <c r="H11" s="185">
        <f t="shared" si="0"/>
        <v>224188.19999999998</v>
      </c>
      <c r="I11" s="27" t="s">
        <v>18</v>
      </c>
    </row>
    <row r="12" spans="1:9" ht="112.5" x14ac:dyDescent="0.45">
      <c r="A12" s="14">
        <v>10</v>
      </c>
      <c r="B12" s="15" t="s">
        <v>736</v>
      </c>
      <c r="C12" s="16" t="s">
        <v>674</v>
      </c>
      <c r="D12" s="44" t="s">
        <v>1692</v>
      </c>
      <c r="E12" s="18">
        <v>2013</v>
      </c>
      <c r="F12" s="18">
        <v>2013</v>
      </c>
      <c r="G12" s="19">
        <v>28200</v>
      </c>
      <c r="H12" s="185">
        <f>PRODUCT(G12,10.042)</f>
        <v>283184.40000000002</v>
      </c>
      <c r="I12" s="20" t="s">
        <v>18</v>
      </c>
    </row>
    <row r="13" spans="1:9" ht="37.5" x14ac:dyDescent="0.45">
      <c r="A13" s="14">
        <v>11</v>
      </c>
      <c r="B13" s="15" t="s">
        <v>736</v>
      </c>
      <c r="C13" s="16" t="s">
        <v>674</v>
      </c>
      <c r="D13" s="44" t="s">
        <v>1693</v>
      </c>
      <c r="E13" s="18">
        <v>2013</v>
      </c>
      <c r="F13" s="18">
        <v>2013</v>
      </c>
      <c r="G13" s="19">
        <v>31800</v>
      </c>
      <c r="H13" s="185">
        <f>PRODUCT(G13,10.042)</f>
        <v>319335.59999999998</v>
      </c>
      <c r="I13" s="20" t="s">
        <v>18</v>
      </c>
    </row>
    <row r="14" spans="1:9" ht="37.5" x14ac:dyDescent="0.45">
      <c r="A14" s="14">
        <v>12</v>
      </c>
      <c r="B14" s="15" t="s">
        <v>737</v>
      </c>
      <c r="C14" s="16" t="s">
        <v>674</v>
      </c>
      <c r="D14" s="44" t="s">
        <v>40</v>
      </c>
      <c r="E14" s="18">
        <v>2013</v>
      </c>
      <c r="F14" s="18">
        <v>2013</v>
      </c>
      <c r="G14" s="19">
        <v>97000</v>
      </c>
      <c r="H14" s="185">
        <f>PRODUCT(G14,10.042)</f>
        <v>974074</v>
      </c>
      <c r="I14" s="20" t="s">
        <v>738</v>
      </c>
    </row>
    <row r="15" spans="1:9" x14ac:dyDescent="0.45">
      <c r="A15" s="14">
        <v>13</v>
      </c>
      <c r="B15" s="15" t="s">
        <v>740</v>
      </c>
      <c r="C15" s="16" t="s">
        <v>674</v>
      </c>
      <c r="D15" s="44" t="s">
        <v>15</v>
      </c>
      <c r="E15" s="18">
        <v>2013</v>
      </c>
      <c r="F15" s="18">
        <v>2013</v>
      </c>
      <c r="G15" s="19">
        <v>41000</v>
      </c>
      <c r="H15" s="185">
        <f>PRODUCT(G15,10.042)</f>
        <v>411722</v>
      </c>
      <c r="I15" s="20" t="s">
        <v>17</v>
      </c>
    </row>
    <row r="16" spans="1:9" ht="56.25" x14ac:dyDescent="0.45">
      <c r="A16" s="14">
        <v>14</v>
      </c>
      <c r="B16" s="15" t="s">
        <v>702</v>
      </c>
      <c r="C16" s="16" t="s">
        <v>674</v>
      </c>
      <c r="D16" s="17" t="s">
        <v>30</v>
      </c>
      <c r="E16" s="18">
        <v>2013</v>
      </c>
      <c r="F16" s="18">
        <v>2013</v>
      </c>
      <c r="G16" s="19">
        <v>1531907</v>
      </c>
      <c r="H16" s="185">
        <f>PRODUCT(G16,10.042)</f>
        <v>15383410.094000001</v>
      </c>
      <c r="I16" s="20" t="s">
        <v>7</v>
      </c>
    </row>
    <row r="17" spans="1:9" ht="243.75" x14ac:dyDescent="0.45">
      <c r="A17" s="14">
        <v>15</v>
      </c>
      <c r="B17" s="15" t="s">
        <v>2550</v>
      </c>
      <c r="C17" s="16" t="s">
        <v>674</v>
      </c>
      <c r="D17" s="44" t="s">
        <v>749</v>
      </c>
      <c r="E17" s="18">
        <v>2014</v>
      </c>
      <c r="F17" s="18">
        <v>2014</v>
      </c>
      <c r="G17" s="19">
        <v>97547</v>
      </c>
      <c r="H17" s="185">
        <f t="shared" ref="H17:H23" si="1">PRODUCT(G17,9.191)</f>
        <v>896554.47700000007</v>
      </c>
      <c r="I17" s="20" t="s">
        <v>2883</v>
      </c>
    </row>
    <row r="18" spans="1:9" ht="318.75" x14ac:dyDescent="0.45">
      <c r="A18" s="14">
        <v>16</v>
      </c>
      <c r="B18" s="15" t="s">
        <v>2551</v>
      </c>
      <c r="C18" s="16" t="s">
        <v>674</v>
      </c>
      <c r="D18" s="44" t="s">
        <v>750</v>
      </c>
      <c r="E18" s="18">
        <v>2014</v>
      </c>
      <c r="F18" s="18">
        <v>2014</v>
      </c>
      <c r="G18" s="19">
        <v>83888</v>
      </c>
      <c r="H18" s="185">
        <f t="shared" si="1"/>
        <v>771014.60800000001</v>
      </c>
      <c r="I18" s="20" t="s">
        <v>2553</v>
      </c>
    </row>
    <row r="19" spans="1:9" ht="243.75" x14ac:dyDescent="0.45">
      <c r="A19" s="14">
        <v>17</v>
      </c>
      <c r="B19" s="15" t="s">
        <v>2552</v>
      </c>
      <c r="C19" s="16" t="s">
        <v>674</v>
      </c>
      <c r="D19" s="44" t="s">
        <v>751</v>
      </c>
      <c r="E19" s="18">
        <v>2014</v>
      </c>
      <c r="F19" s="18">
        <v>2014</v>
      </c>
      <c r="G19" s="19">
        <v>86498</v>
      </c>
      <c r="H19" s="185">
        <f t="shared" si="1"/>
        <v>795003.11800000002</v>
      </c>
      <c r="I19" s="20" t="s">
        <v>2554</v>
      </c>
    </row>
    <row r="20" spans="1:9" ht="262.5" x14ac:dyDescent="0.45">
      <c r="A20" s="14">
        <v>18</v>
      </c>
      <c r="B20" s="15" t="s">
        <v>2555</v>
      </c>
      <c r="C20" s="16" t="s">
        <v>674</v>
      </c>
      <c r="D20" s="44" t="s">
        <v>752</v>
      </c>
      <c r="E20" s="18">
        <v>2014</v>
      </c>
      <c r="F20" s="18">
        <v>2014</v>
      </c>
      <c r="G20" s="19">
        <v>47194</v>
      </c>
      <c r="H20" s="185">
        <f t="shared" si="1"/>
        <v>433760.05400000006</v>
      </c>
      <c r="I20" s="20" t="s">
        <v>2556</v>
      </c>
    </row>
    <row r="21" spans="1:9" ht="56.25" x14ac:dyDescent="0.45">
      <c r="A21" s="14">
        <v>19</v>
      </c>
      <c r="B21" s="15" t="s">
        <v>747</v>
      </c>
      <c r="C21" s="16" t="s">
        <v>674</v>
      </c>
      <c r="D21" s="44" t="s">
        <v>6</v>
      </c>
      <c r="E21" s="18">
        <v>2014</v>
      </c>
      <c r="F21" s="18">
        <v>2014</v>
      </c>
      <c r="G21" s="19">
        <v>143216</v>
      </c>
      <c r="H21" s="185">
        <f t="shared" si="1"/>
        <v>1316298.2560000001</v>
      </c>
      <c r="I21" s="20" t="s">
        <v>25</v>
      </c>
    </row>
    <row r="22" spans="1:9" ht="112.5" x14ac:dyDescent="0.45">
      <c r="A22" s="14">
        <v>20</v>
      </c>
      <c r="B22" s="15" t="s">
        <v>748</v>
      </c>
      <c r="C22" s="16" t="s">
        <v>674</v>
      </c>
      <c r="D22" s="44" t="s">
        <v>9</v>
      </c>
      <c r="E22" s="18">
        <v>2014</v>
      </c>
      <c r="F22" s="18">
        <v>2014</v>
      </c>
      <c r="G22" s="19">
        <v>51212</v>
      </c>
      <c r="H22" s="185">
        <f t="shared" si="1"/>
        <v>470689.49200000003</v>
      </c>
      <c r="I22" s="20" t="s">
        <v>753</v>
      </c>
    </row>
    <row r="23" spans="1:9" ht="93.75" x14ac:dyDescent="0.45">
      <c r="A23" s="14">
        <v>21</v>
      </c>
      <c r="B23" s="15" t="s">
        <v>2884</v>
      </c>
      <c r="C23" s="16" t="s">
        <v>674</v>
      </c>
      <c r="D23" s="44" t="s">
        <v>490</v>
      </c>
      <c r="E23" s="18">
        <v>2014</v>
      </c>
      <c r="F23" s="18">
        <v>2014</v>
      </c>
      <c r="G23" s="19">
        <v>149993</v>
      </c>
      <c r="H23" s="185">
        <f t="shared" si="1"/>
        <v>1378585.6630000002</v>
      </c>
      <c r="I23" s="20" t="s">
        <v>2557</v>
      </c>
    </row>
    <row r="24" spans="1:9" ht="112.5" x14ac:dyDescent="0.45">
      <c r="A24" s="14">
        <v>22</v>
      </c>
      <c r="B24" s="15" t="s">
        <v>754</v>
      </c>
      <c r="C24" s="16" t="s">
        <v>674</v>
      </c>
      <c r="D24" s="44" t="s">
        <v>14</v>
      </c>
      <c r="E24" s="18">
        <v>2015</v>
      </c>
      <c r="F24" s="18">
        <v>2015</v>
      </c>
      <c r="G24" s="19">
        <v>268962</v>
      </c>
      <c r="H24" s="185">
        <f t="shared" ref="H24:H30" si="2">PRODUCT(G24,8.568)</f>
        <v>2304466.4159999997</v>
      </c>
      <c r="I24" s="20" t="s">
        <v>762</v>
      </c>
    </row>
    <row r="25" spans="1:9" ht="131.25" x14ac:dyDescent="0.45">
      <c r="A25" s="14">
        <v>23</v>
      </c>
      <c r="B25" s="15" t="s">
        <v>755</v>
      </c>
      <c r="C25" s="16" t="s">
        <v>674</v>
      </c>
      <c r="D25" s="44" t="s">
        <v>6</v>
      </c>
      <c r="E25" s="18">
        <v>2015</v>
      </c>
      <c r="F25" s="18">
        <v>2015</v>
      </c>
      <c r="G25" s="19">
        <v>63073</v>
      </c>
      <c r="H25" s="185">
        <f t="shared" si="2"/>
        <v>540409.46399999992</v>
      </c>
      <c r="I25" s="20" t="s">
        <v>763</v>
      </c>
    </row>
    <row r="26" spans="1:9" ht="93.75" x14ac:dyDescent="0.45">
      <c r="A26" s="14">
        <v>24</v>
      </c>
      <c r="B26" s="15" t="s">
        <v>756</v>
      </c>
      <c r="C26" s="16" t="s">
        <v>674</v>
      </c>
      <c r="D26" s="44" t="s">
        <v>6</v>
      </c>
      <c r="E26" s="18">
        <v>2015</v>
      </c>
      <c r="F26" s="18">
        <v>2015</v>
      </c>
      <c r="G26" s="19">
        <v>70831</v>
      </c>
      <c r="H26" s="185">
        <f t="shared" si="2"/>
        <v>606880.00800000003</v>
      </c>
      <c r="I26" s="20" t="s">
        <v>764</v>
      </c>
    </row>
    <row r="27" spans="1:9" ht="93.75" x14ac:dyDescent="0.45">
      <c r="A27" s="14">
        <v>25</v>
      </c>
      <c r="B27" s="15" t="s">
        <v>757</v>
      </c>
      <c r="C27" s="16" t="s">
        <v>674</v>
      </c>
      <c r="D27" s="44" t="s">
        <v>6</v>
      </c>
      <c r="E27" s="18">
        <v>2015</v>
      </c>
      <c r="F27" s="18">
        <v>2015</v>
      </c>
      <c r="G27" s="19">
        <v>40000</v>
      </c>
      <c r="H27" s="185">
        <f t="shared" si="2"/>
        <v>342720</v>
      </c>
      <c r="I27" s="20" t="s">
        <v>765</v>
      </c>
    </row>
    <row r="28" spans="1:9" ht="131.25" x14ac:dyDescent="0.45">
      <c r="A28" s="14">
        <v>26</v>
      </c>
      <c r="B28" s="15" t="s">
        <v>758</v>
      </c>
      <c r="C28" s="16" t="s">
        <v>674</v>
      </c>
      <c r="D28" s="44" t="s">
        <v>14</v>
      </c>
      <c r="E28" s="18">
        <v>2015</v>
      </c>
      <c r="F28" s="18">
        <v>2015</v>
      </c>
      <c r="G28" s="19">
        <v>184115</v>
      </c>
      <c r="H28" s="185">
        <f t="shared" si="2"/>
        <v>1577497.3199999998</v>
      </c>
      <c r="I28" s="20" t="s">
        <v>766</v>
      </c>
    </row>
    <row r="29" spans="1:9" ht="168.75" x14ac:dyDescent="0.45">
      <c r="A29" s="14">
        <v>27</v>
      </c>
      <c r="B29" s="15" t="s">
        <v>759</v>
      </c>
      <c r="C29" s="16" t="s">
        <v>674</v>
      </c>
      <c r="D29" s="44" t="s">
        <v>14</v>
      </c>
      <c r="E29" s="18">
        <v>2015</v>
      </c>
      <c r="F29" s="18">
        <v>2015</v>
      </c>
      <c r="G29" s="19">
        <v>700000</v>
      </c>
      <c r="H29" s="185">
        <f t="shared" si="2"/>
        <v>5997600</v>
      </c>
      <c r="I29" s="20" t="s">
        <v>2558</v>
      </c>
    </row>
    <row r="30" spans="1:9" ht="168.75" x14ac:dyDescent="0.45">
      <c r="A30" s="14">
        <v>28</v>
      </c>
      <c r="B30" s="15" t="s">
        <v>760</v>
      </c>
      <c r="C30" s="16" t="s">
        <v>674</v>
      </c>
      <c r="D30" s="44" t="s">
        <v>761</v>
      </c>
      <c r="E30" s="18">
        <v>2015</v>
      </c>
      <c r="F30" s="18">
        <v>2015</v>
      </c>
      <c r="G30" s="19">
        <v>69934</v>
      </c>
      <c r="H30" s="185">
        <f t="shared" si="2"/>
        <v>599194.51199999999</v>
      </c>
      <c r="I30" s="20" t="s">
        <v>2885</v>
      </c>
    </row>
    <row r="31" spans="1:9" ht="131.25" x14ac:dyDescent="0.45">
      <c r="A31" s="14">
        <v>29</v>
      </c>
      <c r="B31" s="15" t="s">
        <v>760</v>
      </c>
      <c r="C31" s="16" t="s">
        <v>674</v>
      </c>
      <c r="D31" s="44" t="s">
        <v>36</v>
      </c>
      <c r="E31" s="18">
        <v>2016</v>
      </c>
      <c r="F31" s="18">
        <v>2016</v>
      </c>
      <c r="G31" s="19">
        <v>28296</v>
      </c>
      <c r="H31" s="185">
        <f>PRODUCT(G31,7.971)</f>
        <v>225547.416</v>
      </c>
      <c r="I31" s="20" t="s">
        <v>769</v>
      </c>
    </row>
    <row r="32" spans="1:9" ht="131.25" x14ac:dyDescent="0.45">
      <c r="A32" s="14">
        <v>30</v>
      </c>
      <c r="B32" s="15" t="s">
        <v>760</v>
      </c>
      <c r="C32" s="16" t="s">
        <v>674</v>
      </c>
      <c r="D32" s="44" t="s">
        <v>767</v>
      </c>
      <c r="E32" s="18">
        <v>2016</v>
      </c>
      <c r="F32" s="18">
        <v>2016</v>
      </c>
      <c r="G32" s="19">
        <v>195037</v>
      </c>
      <c r="H32" s="185">
        <f>PRODUCT(G32,7.971)</f>
        <v>1554639.9269999999</v>
      </c>
      <c r="I32" s="20" t="s">
        <v>770</v>
      </c>
    </row>
    <row r="33" spans="1:9" ht="150" x14ac:dyDescent="0.45">
      <c r="A33" s="14">
        <v>31</v>
      </c>
      <c r="B33" s="15" t="s">
        <v>760</v>
      </c>
      <c r="C33" s="16" t="s">
        <v>674</v>
      </c>
      <c r="D33" s="44" t="s">
        <v>768</v>
      </c>
      <c r="E33" s="18">
        <v>2016</v>
      </c>
      <c r="F33" s="18">
        <v>2016</v>
      </c>
      <c r="G33" s="19">
        <v>315060</v>
      </c>
      <c r="H33" s="185">
        <f>PRODUCT(G33,7.971)</f>
        <v>2511343.2600000002</v>
      </c>
      <c r="I33" s="20" t="s">
        <v>2559</v>
      </c>
    </row>
    <row r="34" spans="1:9" ht="93.75" x14ac:dyDescent="0.45">
      <c r="A34" s="14">
        <v>32</v>
      </c>
      <c r="B34" s="15" t="s">
        <v>771</v>
      </c>
      <c r="C34" s="16" t="s">
        <v>674</v>
      </c>
      <c r="D34" s="44" t="s">
        <v>35</v>
      </c>
      <c r="E34" s="18">
        <v>2017</v>
      </c>
      <c r="F34" s="18">
        <v>2017</v>
      </c>
      <c r="G34" s="19">
        <v>32332</v>
      </c>
      <c r="H34" s="185">
        <f>PRODUCT(G34,7.241)</f>
        <v>234116.01199999999</v>
      </c>
      <c r="I34" s="20" t="s">
        <v>774</v>
      </c>
    </row>
    <row r="35" spans="1:9" ht="187.5" x14ac:dyDescent="0.45">
      <c r="A35" s="14">
        <v>33</v>
      </c>
      <c r="B35" s="15" t="s">
        <v>2561</v>
      </c>
      <c r="C35" s="16" t="s">
        <v>674</v>
      </c>
      <c r="D35" s="44" t="s">
        <v>35</v>
      </c>
      <c r="E35" s="18">
        <v>2017</v>
      </c>
      <c r="F35" s="18">
        <v>2017</v>
      </c>
      <c r="G35" s="19">
        <v>60770</v>
      </c>
      <c r="H35" s="185">
        <f>PRODUCT(G35,7.241)</f>
        <v>440035.57</v>
      </c>
      <c r="I35" s="20" t="s">
        <v>2560</v>
      </c>
    </row>
    <row r="36" spans="1:9" ht="206.25" x14ac:dyDescent="0.45">
      <c r="A36" s="14">
        <v>34</v>
      </c>
      <c r="B36" s="15" t="s">
        <v>2562</v>
      </c>
      <c r="C36" s="16" t="s">
        <v>674</v>
      </c>
      <c r="D36" s="44" t="s">
        <v>773</v>
      </c>
      <c r="E36" s="18">
        <v>2017</v>
      </c>
      <c r="F36" s="18">
        <v>2017</v>
      </c>
      <c r="G36" s="19">
        <v>30078</v>
      </c>
      <c r="H36" s="185">
        <f>PRODUCT(G36,7.241)</f>
        <v>217794.79799999998</v>
      </c>
      <c r="I36" s="20" t="s">
        <v>2337</v>
      </c>
    </row>
    <row r="37" spans="1:9" ht="112.5" x14ac:dyDescent="0.45">
      <c r="A37" s="14">
        <v>35</v>
      </c>
      <c r="B37" s="15" t="s">
        <v>2563</v>
      </c>
      <c r="C37" s="16" t="s">
        <v>674</v>
      </c>
      <c r="D37" s="44" t="s">
        <v>14</v>
      </c>
      <c r="E37" s="18">
        <v>2017</v>
      </c>
      <c r="F37" s="18">
        <v>2017</v>
      </c>
      <c r="G37" s="19">
        <v>88500</v>
      </c>
      <c r="H37" s="185">
        <f>PRODUCT(G37,7.241)</f>
        <v>640828.5</v>
      </c>
      <c r="I37" s="20" t="s">
        <v>2564</v>
      </c>
    </row>
    <row r="38" spans="1:9" ht="150" x14ac:dyDescent="0.45">
      <c r="A38" s="14">
        <v>36</v>
      </c>
      <c r="B38" s="15" t="s">
        <v>772</v>
      </c>
      <c r="C38" s="16" t="s">
        <v>674</v>
      </c>
      <c r="D38" s="44" t="s">
        <v>41</v>
      </c>
      <c r="E38" s="18">
        <v>2017</v>
      </c>
      <c r="F38" s="18">
        <v>2017</v>
      </c>
      <c r="G38" s="19">
        <v>138060</v>
      </c>
      <c r="H38" s="185">
        <f>PRODUCT(G38,7.241)</f>
        <v>999692.46</v>
      </c>
      <c r="I38" s="20" t="s">
        <v>775</v>
      </c>
    </row>
    <row r="39" spans="1:9" ht="112.5" x14ac:dyDescent="0.45">
      <c r="A39" s="14">
        <v>37</v>
      </c>
      <c r="B39" s="15" t="s">
        <v>1755</v>
      </c>
      <c r="C39" s="16" t="s">
        <v>674</v>
      </c>
      <c r="D39" s="44" t="s">
        <v>14</v>
      </c>
      <c r="E39" s="18">
        <v>2017</v>
      </c>
      <c r="F39" s="18">
        <v>2018</v>
      </c>
      <c r="G39" s="19">
        <v>2398940</v>
      </c>
      <c r="H39" s="185">
        <f>PRODUCT(G39,6.289)</f>
        <v>15086933.66</v>
      </c>
      <c r="I39" s="20" t="s">
        <v>2565</v>
      </c>
    </row>
    <row r="40" spans="1:9" ht="112.5" x14ac:dyDescent="0.45">
      <c r="A40" s="14">
        <v>38</v>
      </c>
      <c r="B40" s="15" t="s">
        <v>2567</v>
      </c>
      <c r="C40" s="16" t="s">
        <v>674</v>
      </c>
      <c r="D40" s="44" t="s">
        <v>15</v>
      </c>
      <c r="E40" s="18">
        <v>2018</v>
      </c>
      <c r="F40" s="18">
        <v>2018</v>
      </c>
      <c r="G40" s="19">
        <v>15000</v>
      </c>
      <c r="H40" s="185">
        <f>PRODUCT(G40,6.289)</f>
        <v>94335</v>
      </c>
      <c r="I40" s="20" t="s">
        <v>2566</v>
      </c>
    </row>
    <row r="41" spans="1:9" ht="150" x14ac:dyDescent="0.45">
      <c r="A41" s="14">
        <v>39</v>
      </c>
      <c r="B41" s="15" t="s">
        <v>777</v>
      </c>
      <c r="C41" s="16" t="s">
        <v>674</v>
      </c>
      <c r="D41" s="44" t="s">
        <v>6</v>
      </c>
      <c r="E41" s="18">
        <v>2018</v>
      </c>
      <c r="F41" s="18">
        <v>2018</v>
      </c>
      <c r="G41" s="19">
        <v>16500</v>
      </c>
      <c r="H41" s="185">
        <f>PRODUCT(G41,6.289)</f>
        <v>103768.5</v>
      </c>
      <c r="I41" s="20" t="s">
        <v>777</v>
      </c>
    </row>
    <row r="42" spans="1:9" ht="75" x14ac:dyDescent="0.45">
      <c r="A42" s="14">
        <v>40</v>
      </c>
      <c r="B42" s="15" t="s">
        <v>778</v>
      </c>
      <c r="C42" s="16" t="s">
        <v>674</v>
      </c>
      <c r="D42" s="44" t="s">
        <v>34</v>
      </c>
      <c r="E42" s="18">
        <v>2019</v>
      </c>
      <c r="F42" s="18">
        <v>2019</v>
      </c>
      <c r="G42" s="19">
        <v>1427800</v>
      </c>
      <c r="H42" s="185">
        <f t="shared" ref="H42:H51" si="3">PRODUCT(G42,5.114)</f>
        <v>7301769.2000000002</v>
      </c>
      <c r="I42" s="20" t="s">
        <v>2568</v>
      </c>
    </row>
    <row r="43" spans="1:9" ht="75" x14ac:dyDescent="0.45">
      <c r="A43" s="14">
        <v>41</v>
      </c>
      <c r="B43" s="15" t="s">
        <v>779</v>
      </c>
      <c r="C43" s="16" t="s">
        <v>674</v>
      </c>
      <c r="D43" s="44" t="s">
        <v>14</v>
      </c>
      <c r="E43" s="18">
        <v>2019</v>
      </c>
      <c r="F43" s="18">
        <v>2019</v>
      </c>
      <c r="G43" s="19">
        <v>1427800</v>
      </c>
      <c r="H43" s="185">
        <f t="shared" si="3"/>
        <v>7301769.2000000002</v>
      </c>
      <c r="I43" s="20" t="s">
        <v>2568</v>
      </c>
    </row>
    <row r="44" spans="1:9" ht="75" x14ac:dyDescent="0.45">
      <c r="A44" s="14">
        <v>42</v>
      </c>
      <c r="B44" s="15" t="s">
        <v>780</v>
      </c>
      <c r="C44" s="16" t="s">
        <v>674</v>
      </c>
      <c r="D44" s="44" t="s">
        <v>15</v>
      </c>
      <c r="E44" s="18">
        <v>2019</v>
      </c>
      <c r="F44" s="18">
        <v>2019</v>
      </c>
      <c r="G44" s="19">
        <v>1427800</v>
      </c>
      <c r="H44" s="185">
        <f t="shared" si="3"/>
        <v>7301769.2000000002</v>
      </c>
      <c r="I44" s="20" t="s">
        <v>2568</v>
      </c>
    </row>
    <row r="45" spans="1:9" ht="131.25" x14ac:dyDescent="0.45">
      <c r="A45" s="14">
        <v>43</v>
      </c>
      <c r="B45" s="22" t="s">
        <v>2569</v>
      </c>
      <c r="C45" s="23" t="s">
        <v>674</v>
      </c>
      <c r="D45" s="45" t="s">
        <v>34</v>
      </c>
      <c r="E45" s="25">
        <v>2019</v>
      </c>
      <c r="F45" s="18">
        <v>2019</v>
      </c>
      <c r="G45" s="26">
        <v>106282</v>
      </c>
      <c r="H45" s="185">
        <f t="shared" si="3"/>
        <v>543526.14800000004</v>
      </c>
      <c r="I45" s="27" t="s">
        <v>2570</v>
      </c>
    </row>
    <row r="46" spans="1:9" ht="112.5" x14ac:dyDescent="0.45">
      <c r="A46" s="14">
        <v>44</v>
      </c>
      <c r="B46" s="15" t="s">
        <v>781</v>
      </c>
      <c r="C46" s="16" t="s">
        <v>674</v>
      </c>
      <c r="D46" s="44" t="s">
        <v>14</v>
      </c>
      <c r="E46" s="18">
        <v>2019</v>
      </c>
      <c r="F46" s="18">
        <v>2019</v>
      </c>
      <c r="G46" s="19">
        <v>101220</v>
      </c>
      <c r="H46" s="185">
        <f t="shared" si="3"/>
        <v>517639.08</v>
      </c>
      <c r="I46" s="20" t="s">
        <v>788</v>
      </c>
    </row>
    <row r="47" spans="1:9" ht="112.5" x14ac:dyDescent="0.45">
      <c r="A47" s="14">
        <v>45</v>
      </c>
      <c r="B47" s="15" t="s">
        <v>2886</v>
      </c>
      <c r="C47" s="16" t="s">
        <v>674</v>
      </c>
      <c r="D47" s="44" t="s">
        <v>15</v>
      </c>
      <c r="E47" s="18">
        <v>2019</v>
      </c>
      <c r="F47" s="18">
        <v>2019</v>
      </c>
      <c r="G47" s="19">
        <v>91096</v>
      </c>
      <c r="H47" s="185">
        <f t="shared" si="3"/>
        <v>465864.94400000002</v>
      </c>
      <c r="I47" s="20" t="s">
        <v>1512</v>
      </c>
    </row>
    <row r="48" spans="1:9" ht="243.75" x14ac:dyDescent="0.45">
      <c r="A48" s="14">
        <v>46</v>
      </c>
      <c r="B48" s="15" t="s">
        <v>782</v>
      </c>
      <c r="C48" s="16" t="s">
        <v>674</v>
      </c>
      <c r="D48" s="44" t="s">
        <v>786</v>
      </c>
      <c r="E48" s="18">
        <v>2019</v>
      </c>
      <c r="F48" s="18">
        <v>2019</v>
      </c>
      <c r="G48" s="19">
        <v>105138</v>
      </c>
      <c r="H48" s="185">
        <f t="shared" si="3"/>
        <v>537675.73199999996</v>
      </c>
      <c r="I48" s="20" t="s">
        <v>2571</v>
      </c>
    </row>
    <row r="49" spans="1:9" ht="131.25" x14ac:dyDescent="0.45">
      <c r="A49" s="14">
        <v>47</v>
      </c>
      <c r="B49" s="15" t="s">
        <v>783</v>
      </c>
      <c r="C49" s="16" t="s">
        <v>674</v>
      </c>
      <c r="D49" s="44" t="s">
        <v>41</v>
      </c>
      <c r="E49" s="18">
        <v>2019</v>
      </c>
      <c r="F49" s="18">
        <v>2019</v>
      </c>
      <c r="G49" s="19">
        <v>105798</v>
      </c>
      <c r="H49" s="185">
        <f t="shared" si="3"/>
        <v>541050.97199999995</v>
      </c>
      <c r="I49" s="20" t="s">
        <v>2572</v>
      </c>
    </row>
    <row r="50" spans="1:9" ht="112.5" x14ac:dyDescent="0.45">
      <c r="A50" s="14">
        <v>48</v>
      </c>
      <c r="B50" s="15" t="s">
        <v>784</v>
      </c>
      <c r="C50" s="16" t="s">
        <v>674</v>
      </c>
      <c r="D50" s="44" t="s">
        <v>787</v>
      </c>
      <c r="E50" s="18">
        <v>2019</v>
      </c>
      <c r="F50" s="18">
        <v>2019</v>
      </c>
      <c r="G50" s="19">
        <v>101055</v>
      </c>
      <c r="H50" s="185">
        <f t="shared" si="3"/>
        <v>516795.26999999996</v>
      </c>
      <c r="I50" s="20" t="s">
        <v>2573</v>
      </c>
    </row>
    <row r="51" spans="1:9" ht="93.75" x14ac:dyDescent="0.45">
      <c r="A51" s="14">
        <v>49</v>
      </c>
      <c r="B51" s="15" t="s">
        <v>785</v>
      </c>
      <c r="C51" s="16" t="s">
        <v>674</v>
      </c>
      <c r="D51" s="44" t="s">
        <v>6</v>
      </c>
      <c r="E51" s="18">
        <v>2019</v>
      </c>
      <c r="F51" s="18">
        <v>2019</v>
      </c>
      <c r="G51" s="19">
        <v>105828</v>
      </c>
      <c r="H51" s="185">
        <f t="shared" si="3"/>
        <v>541204.39199999999</v>
      </c>
      <c r="I51" s="20" t="s">
        <v>2574</v>
      </c>
    </row>
    <row r="52" spans="1:9" ht="187.5" x14ac:dyDescent="0.45">
      <c r="A52" s="14">
        <v>50</v>
      </c>
      <c r="B52" s="15" t="s">
        <v>789</v>
      </c>
      <c r="C52" s="16" t="s">
        <v>674</v>
      </c>
      <c r="D52" s="44" t="s">
        <v>15</v>
      </c>
      <c r="E52" s="18">
        <v>2020</v>
      </c>
      <c r="F52" s="18">
        <v>2020</v>
      </c>
      <c r="G52" s="19">
        <v>102636</v>
      </c>
      <c r="H52" s="185">
        <f t="shared" ref="H52:H59" si="4">PRODUCT(G52,4.348)</f>
        <v>446261.32799999998</v>
      </c>
      <c r="I52" s="20" t="s">
        <v>793</v>
      </c>
    </row>
    <row r="53" spans="1:9" ht="93.75" x14ac:dyDescent="0.45">
      <c r="A53" s="14">
        <v>51</v>
      </c>
      <c r="B53" s="15" t="s">
        <v>790</v>
      </c>
      <c r="C53" s="16" t="s">
        <v>674</v>
      </c>
      <c r="D53" s="44" t="s">
        <v>15</v>
      </c>
      <c r="E53" s="18">
        <v>2020</v>
      </c>
      <c r="F53" s="18">
        <v>2020</v>
      </c>
      <c r="G53" s="19">
        <v>24190</v>
      </c>
      <c r="H53" s="185">
        <f t="shared" si="4"/>
        <v>105178.12</v>
      </c>
      <c r="I53" s="20" t="s">
        <v>794</v>
      </c>
    </row>
    <row r="54" spans="1:9" ht="168.75" x14ac:dyDescent="0.45">
      <c r="A54" s="14">
        <v>52</v>
      </c>
      <c r="B54" s="15" t="s">
        <v>2575</v>
      </c>
      <c r="C54" s="16" t="s">
        <v>674</v>
      </c>
      <c r="D54" s="44" t="s">
        <v>6</v>
      </c>
      <c r="E54" s="18">
        <v>2020</v>
      </c>
      <c r="F54" s="18">
        <v>2020</v>
      </c>
      <c r="G54" s="19">
        <v>112959</v>
      </c>
      <c r="H54" s="185">
        <f t="shared" si="4"/>
        <v>491145.73199999996</v>
      </c>
      <c r="I54" s="20" t="s">
        <v>776</v>
      </c>
    </row>
    <row r="55" spans="1:9" ht="206.25" x14ac:dyDescent="0.45">
      <c r="A55" s="14">
        <v>53</v>
      </c>
      <c r="B55" s="22" t="s">
        <v>772</v>
      </c>
      <c r="C55" s="23" t="s">
        <v>674</v>
      </c>
      <c r="D55" s="45" t="s">
        <v>792</v>
      </c>
      <c r="E55" s="25">
        <v>2020</v>
      </c>
      <c r="F55" s="18">
        <v>2020</v>
      </c>
      <c r="G55" s="26">
        <v>402401</v>
      </c>
      <c r="H55" s="185">
        <f t="shared" si="4"/>
        <v>1749639.548</v>
      </c>
      <c r="I55" s="27" t="s">
        <v>797</v>
      </c>
    </row>
    <row r="56" spans="1:9" ht="131.25" x14ac:dyDescent="0.45">
      <c r="A56" s="14">
        <v>54</v>
      </c>
      <c r="B56" s="22" t="s">
        <v>772</v>
      </c>
      <c r="C56" s="23" t="s">
        <v>674</v>
      </c>
      <c r="D56" s="45" t="s">
        <v>15</v>
      </c>
      <c r="E56" s="25">
        <v>2020</v>
      </c>
      <c r="F56" s="18">
        <v>2020</v>
      </c>
      <c r="G56" s="26">
        <v>76500</v>
      </c>
      <c r="H56" s="185">
        <f t="shared" si="4"/>
        <v>332622</v>
      </c>
      <c r="I56" s="27" t="s">
        <v>795</v>
      </c>
    </row>
    <row r="57" spans="1:9" ht="112.5" x14ac:dyDescent="0.45">
      <c r="A57" s="14">
        <v>55</v>
      </c>
      <c r="B57" s="22" t="s">
        <v>2887</v>
      </c>
      <c r="C57" s="23" t="s">
        <v>674</v>
      </c>
      <c r="D57" s="45" t="s">
        <v>36</v>
      </c>
      <c r="E57" s="25">
        <v>2020</v>
      </c>
      <c r="F57" s="18">
        <v>2020</v>
      </c>
      <c r="G57" s="26">
        <v>69975</v>
      </c>
      <c r="H57" s="185">
        <f t="shared" si="4"/>
        <v>304251.3</v>
      </c>
      <c r="I57" s="27" t="s">
        <v>2576</v>
      </c>
    </row>
    <row r="58" spans="1:9" ht="56.25" x14ac:dyDescent="0.45">
      <c r="A58" s="14">
        <v>56</v>
      </c>
      <c r="B58" s="97" t="s">
        <v>2936</v>
      </c>
      <c r="C58" s="99" t="s">
        <v>674</v>
      </c>
      <c r="D58" s="98" t="s">
        <v>6</v>
      </c>
      <c r="E58" s="99">
        <v>2020</v>
      </c>
      <c r="F58" s="96">
        <v>2020</v>
      </c>
      <c r="G58" s="100">
        <v>29500</v>
      </c>
      <c r="H58" s="185">
        <f t="shared" si="4"/>
        <v>128266</v>
      </c>
      <c r="I58" s="101" t="s">
        <v>18</v>
      </c>
    </row>
    <row r="59" spans="1:9" ht="93.75" x14ac:dyDescent="0.45">
      <c r="A59" s="14">
        <v>57</v>
      </c>
      <c r="B59" s="22" t="s">
        <v>791</v>
      </c>
      <c r="C59" s="23" t="s">
        <v>674</v>
      </c>
      <c r="D59" s="45" t="s">
        <v>34</v>
      </c>
      <c r="E59" s="25">
        <v>2020</v>
      </c>
      <c r="F59" s="18">
        <v>2020</v>
      </c>
      <c r="G59" s="26">
        <v>18903</v>
      </c>
      <c r="H59" s="185">
        <f t="shared" si="4"/>
        <v>82190.243999999992</v>
      </c>
      <c r="I59" s="27" t="s">
        <v>796</v>
      </c>
    </row>
    <row r="60" spans="1:9" ht="131.25" x14ac:dyDescent="0.45">
      <c r="A60" s="14">
        <v>58</v>
      </c>
      <c r="B60" s="15" t="s">
        <v>2438</v>
      </c>
      <c r="C60" s="16" t="s">
        <v>674</v>
      </c>
      <c r="D60" s="44" t="s">
        <v>34</v>
      </c>
      <c r="E60" s="18">
        <v>2021</v>
      </c>
      <c r="F60" s="18">
        <v>2022</v>
      </c>
      <c r="G60" s="19">
        <v>463386</v>
      </c>
      <c r="H60" s="185">
        <f>PRODUCT(G60,2.113)</f>
        <v>979134.61800000002</v>
      </c>
      <c r="I60" s="20" t="s">
        <v>1783</v>
      </c>
    </row>
    <row r="61" spans="1:9" x14ac:dyDescent="0.45">
      <c r="A61" s="180"/>
      <c r="B61" s="180"/>
      <c r="C61" s="180"/>
      <c r="D61" s="181"/>
      <c r="E61" s="181"/>
      <c r="F61" s="25"/>
      <c r="G61" s="182">
        <f>SUM(G3:G60)</f>
        <v>14033419</v>
      </c>
      <c r="H61" s="182">
        <f>SUM(H3:H60)</f>
        <v>96508746.504000008</v>
      </c>
      <c r="I61" s="183"/>
    </row>
  </sheetData>
  <sortState ref="B4:I59">
    <sortCondition ref="F4:F59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topLeftCell="A16" zoomScale="84" zoomScaleNormal="84" workbookViewId="0">
      <selection activeCell="G18" sqref="G18"/>
    </sheetView>
  </sheetViews>
  <sheetFormatPr defaultRowHeight="22.5" x14ac:dyDescent="0.45"/>
  <cols>
    <col min="1" max="1" width="7.28515625" style="7" customWidth="1"/>
    <col min="2" max="2" width="44.85546875" style="7" customWidth="1"/>
    <col min="3" max="3" width="13.28515625" style="7" customWidth="1"/>
    <col min="4" max="5" width="14.28515625" style="8" customWidth="1"/>
    <col min="6" max="6" width="11.42578125" style="8" customWidth="1"/>
    <col min="7" max="7" width="20.7109375" style="8" bestFit="1" customWidth="1"/>
    <col min="8" max="8" width="25.5703125" style="9" customWidth="1"/>
    <col min="9" max="16384" width="9.140625" style="7"/>
  </cols>
  <sheetData>
    <row r="1" spans="1:8" s="28" customFormat="1" ht="51" customHeight="1" x14ac:dyDescent="0.4">
      <c r="A1" s="214" t="s">
        <v>1232</v>
      </c>
      <c r="B1" s="214"/>
      <c r="C1" s="214"/>
      <c r="D1" s="214"/>
      <c r="E1" s="214"/>
      <c r="F1" s="214"/>
      <c r="G1" s="214"/>
      <c r="H1" s="214"/>
    </row>
    <row r="2" spans="1:8" s="29" customFormat="1" ht="56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13" t="s">
        <v>4</v>
      </c>
    </row>
    <row r="3" spans="1:8" s="29" customFormat="1" ht="56.25" x14ac:dyDescent="0.25">
      <c r="A3" s="14">
        <v>1</v>
      </c>
      <c r="B3" s="15" t="s">
        <v>61</v>
      </c>
      <c r="C3" s="16" t="s">
        <v>697</v>
      </c>
      <c r="D3" s="44" t="s">
        <v>34</v>
      </c>
      <c r="E3" s="18">
        <v>1996</v>
      </c>
      <c r="F3" s="18">
        <v>2013</v>
      </c>
      <c r="G3" s="19">
        <v>1062000000</v>
      </c>
      <c r="H3" s="20" t="s">
        <v>1513</v>
      </c>
    </row>
    <row r="4" spans="1:8" s="30" customFormat="1" ht="56.25" x14ac:dyDescent="0.25">
      <c r="A4" s="14">
        <v>2</v>
      </c>
      <c r="B4" s="15" t="s">
        <v>65</v>
      </c>
      <c r="C4" s="16" t="s">
        <v>697</v>
      </c>
      <c r="D4" s="44" t="s">
        <v>40</v>
      </c>
      <c r="E4" s="18">
        <v>2012</v>
      </c>
      <c r="F4" s="18">
        <v>2013</v>
      </c>
      <c r="G4" s="19">
        <v>383548000</v>
      </c>
      <c r="H4" s="20" t="s">
        <v>3042</v>
      </c>
    </row>
    <row r="5" spans="1:8" s="30" customFormat="1" ht="56.25" x14ac:dyDescent="0.25">
      <c r="A5" s="14">
        <v>3</v>
      </c>
      <c r="B5" s="15" t="s">
        <v>60</v>
      </c>
      <c r="C5" s="16" t="s">
        <v>697</v>
      </c>
      <c r="D5" s="44" t="s">
        <v>6</v>
      </c>
      <c r="E5" s="18">
        <v>1998</v>
      </c>
      <c r="F5" s="18">
        <v>2013</v>
      </c>
      <c r="G5" s="19">
        <v>1046500000</v>
      </c>
      <c r="H5" s="20" t="s">
        <v>1514</v>
      </c>
    </row>
    <row r="6" spans="1:8" s="30" customFormat="1" ht="56.25" x14ac:dyDescent="0.25">
      <c r="A6" s="14">
        <v>4</v>
      </c>
      <c r="B6" s="15" t="s">
        <v>63</v>
      </c>
      <c r="C6" s="16" t="s">
        <v>697</v>
      </c>
      <c r="D6" s="44" t="s">
        <v>13</v>
      </c>
      <c r="E6" s="18">
        <v>2012</v>
      </c>
      <c r="F6" s="18">
        <v>2015</v>
      </c>
      <c r="G6" s="19">
        <v>221000000</v>
      </c>
      <c r="H6" s="20" t="s">
        <v>3043</v>
      </c>
    </row>
    <row r="7" spans="1:8" s="30" customFormat="1" ht="37.5" x14ac:dyDescent="0.25">
      <c r="A7" s="14">
        <v>5</v>
      </c>
      <c r="B7" s="15" t="s">
        <v>487</v>
      </c>
      <c r="C7" s="16" t="s">
        <v>697</v>
      </c>
      <c r="D7" s="44" t="s">
        <v>498</v>
      </c>
      <c r="E7" s="18">
        <v>2013</v>
      </c>
      <c r="F7" s="18">
        <v>2016</v>
      </c>
      <c r="G7" s="19">
        <v>159215000</v>
      </c>
      <c r="H7" s="20" t="s">
        <v>1515</v>
      </c>
    </row>
    <row r="8" spans="1:8" s="30" customFormat="1" ht="56.25" x14ac:dyDescent="0.25">
      <c r="A8" s="14">
        <v>6</v>
      </c>
      <c r="B8" s="15" t="s">
        <v>64</v>
      </c>
      <c r="C8" s="16" t="s">
        <v>697</v>
      </c>
      <c r="D8" s="44" t="s">
        <v>15</v>
      </c>
      <c r="E8" s="18">
        <v>2017</v>
      </c>
      <c r="F8" s="18">
        <v>2018</v>
      </c>
      <c r="G8" s="19">
        <v>29250000</v>
      </c>
      <c r="H8" s="20" t="s">
        <v>1516</v>
      </c>
    </row>
    <row r="9" spans="1:8" s="30" customFormat="1" ht="56.25" x14ac:dyDescent="0.25">
      <c r="A9" s="14">
        <v>7</v>
      </c>
      <c r="B9" s="15" t="s">
        <v>613</v>
      </c>
      <c r="C9" s="16" t="s">
        <v>697</v>
      </c>
      <c r="D9" s="44" t="s">
        <v>13</v>
      </c>
      <c r="E9" s="18">
        <v>2016</v>
      </c>
      <c r="F9" s="18">
        <v>2018</v>
      </c>
      <c r="G9" s="19">
        <v>35373000</v>
      </c>
      <c r="H9" s="20" t="s">
        <v>38</v>
      </c>
    </row>
    <row r="10" spans="1:8" s="30" customFormat="1" ht="37.5" x14ac:dyDescent="0.25">
      <c r="A10" s="14">
        <v>8</v>
      </c>
      <c r="B10" s="15" t="s">
        <v>612</v>
      </c>
      <c r="C10" s="16" t="s">
        <v>697</v>
      </c>
      <c r="D10" s="44" t="s">
        <v>34</v>
      </c>
      <c r="E10" s="18">
        <v>2015</v>
      </c>
      <c r="F10" s="18">
        <v>2018</v>
      </c>
      <c r="G10" s="19">
        <v>10761000</v>
      </c>
      <c r="H10" s="20" t="s">
        <v>38</v>
      </c>
    </row>
    <row r="11" spans="1:8" s="30" customFormat="1" ht="56.25" x14ac:dyDescent="0.25">
      <c r="A11" s="14">
        <v>9</v>
      </c>
      <c r="B11" s="15" t="s">
        <v>62</v>
      </c>
      <c r="C11" s="16" t="s">
        <v>697</v>
      </c>
      <c r="D11" s="44" t="s">
        <v>13</v>
      </c>
      <c r="E11" s="18">
        <v>2013</v>
      </c>
      <c r="F11" s="18">
        <v>2018</v>
      </c>
      <c r="G11" s="19">
        <v>963077000</v>
      </c>
      <c r="H11" s="20" t="s">
        <v>1517</v>
      </c>
    </row>
    <row r="12" spans="1:8" s="30" customFormat="1" ht="93.75" x14ac:dyDescent="0.25">
      <c r="A12" s="14">
        <v>10</v>
      </c>
      <c r="B12" s="22" t="s">
        <v>1756</v>
      </c>
      <c r="C12" s="16" t="s">
        <v>697</v>
      </c>
      <c r="D12" s="45" t="s">
        <v>6</v>
      </c>
      <c r="E12" s="25">
        <v>2016</v>
      </c>
      <c r="F12" s="25">
        <v>2019</v>
      </c>
      <c r="G12" s="26">
        <v>628000000</v>
      </c>
      <c r="H12" s="20" t="s">
        <v>3044</v>
      </c>
    </row>
    <row r="13" spans="1:8" ht="93.75" x14ac:dyDescent="0.45">
      <c r="A13" s="14">
        <v>11</v>
      </c>
      <c r="B13" s="15" t="s">
        <v>496</v>
      </c>
      <c r="C13" s="16" t="s">
        <v>697</v>
      </c>
      <c r="D13" s="44" t="s">
        <v>15</v>
      </c>
      <c r="E13" s="18">
        <v>2017</v>
      </c>
      <c r="F13" s="18">
        <v>2019</v>
      </c>
      <c r="G13" s="19">
        <v>202000000</v>
      </c>
      <c r="H13" s="20" t="s">
        <v>1518</v>
      </c>
    </row>
    <row r="14" spans="1:8" ht="150" x14ac:dyDescent="0.45">
      <c r="A14" s="14">
        <v>12</v>
      </c>
      <c r="B14" s="15" t="s">
        <v>486</v>
      </c>
      <c r="C14" s="16" t="s">
        <v>697</v>
      </c>
      <c r="D14" s="44" t="s">
        <v>40</v>
      </c>
      <c r="E14" s="18">
        <v>2005</v>
      </c>
      <c r="F14" s="18">
        <v>2021</v>
      </c>
      <c r="G14" s="19">
        <v>333550000</v>
      </c>
      <c r="H14" s="20" t="s">
        <v>3186</v>
      </c>
    </row>
    <row r="15" spans="1:8" ht="75" x14ac:dyDescent="0.45">
      <c r="A15" s="14">
        <v>13</v>
      </c>
      <c r="B15" s="15" t="s">
        <v>3184</v>
      </c>
      <c r="C15" s="16" t="s">
        <v>697</v>
      </c>
      <c r="D15" s="44" t="s">
        <v>1673</v>
      </c>
      <c r="E15" s="18">
        <v>2011</v>
      </c>
      <c r="F15" s="18">
        <v>2021</v>
      </c>
      <c r="G15" s="19">
        <v>7816921000</v>
      </c>
      <c r="H15" s="20" t="s">
        <v>1674</v>
      </c>
    </row>
    <row r="16" spans="1:8" ht="131.25" x14ac:dyDescent="0.45">
      <c r="A16" s="14">
        <v>14</v>
      </c>
      <c r="B16" s="15" t="s">
        <v>3047</v>
      </c>
      <c r="C16" s="16" t="s">
        <v>697</v>
      </c>
      <c r="D16" s="44" t="s">
        <v>6</v>
      </c>
      <c r="E16" s="18">
        <v>2017</v>
      </c>
      <c r="F16" s="18">
        <v>2021</v>
      </c>
      <c r="G16" s="19">
        <v>214100000</v>
      </c>
      <c r="H16" s="20" t="s">
        <v>3185</v>
      </c>
    </row>
    <row r="17" spans="1:8" ht="112.5" x14ac:dyDescent="0.45">
      <c r="A17" s="14">
        <v>15</v>
      </c>
      <c r="B17" s="15" t="s">
        <v>3045</v>
      </c>
      <c r="C17" s="16" t="s">
        <v>697</v>
      </c>
      <c r="D17" s="44" t="s">
        <v>6</v>
      </c>
      <c r="E17" s="18">
        <v>2021</v>
      </c>
      <c r="F17" s="18">
        <v>2022</v>
      </c>
      <c r="G17" s="19">
        <v>9636000</v>
      </c>
      <c r="H17" s="20" t="s">
        <v>3046</v>
      </c>
    </row>
    <row r="18" spans="1:8" ht="75" x14ac:dyDescent="0.45">
      <c r="A18" s="14">
        <v>16</v>
      </c>
      <c r="B18" s="15" t="s">
        <v>3187</v>
      </c>
      <c r="C18" s="16" t="s">
        <v>697</v>
      </c>
      <c r="D18" s="44" t="s">
        <v>490</v>
      </c>
      <c r="E18" s="18">
        <v>2003</v>
      </c>
      <c r="F18" s="18">
        <v>2022</v>
      </c>
      <c r="G18" s="19">
        <v>14700410000</v>
      </c>
      <c r="H18" s="20" t="s">
        <v>1942</v>
      </c>
    </row>
    <row r="19" spans="1:8" ht="30" customHeight="1" x14ac:dyDescent="0.45">
      <c r="A19" s="21"/>
      <c r="B19" s="22"/>
      <c r="C19" s="23"/>
      <c r="D19" s="45"/>
      <c r="E19" s="25"/>
      <c r="F19" s="25"/>
      <c r="G19" s="26">
        <f>SUM(G3:G18)</f>
        <v>27815341000</v>
      </c>
      <c r="H19" s="27"/>
    </row>
  </sheetData>
  <sortState ref="B5:H18">
    <sortCondition ref="F5:F18"/>
  </sortState>
  <mergeCells count="1">
    <mergeCell ref="A1:H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76"/>
  <sheetViews>
    <sheetView topLeftCell="A67" zoomScale="84" zoomScaleNormal="84" workbookViewId="0">
      <selection activeCell="B74" sqref="B74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6.5703125" style="8" customWidth="1"/>
    <col min="6" max="6" width="10.140625" style="8" customWidth="1"/>
    <col min="7" max="7" width="15.42578125" style="8" customWidth="1"/>
    <col min="8" max="8" width="14.7109375" style="9" customWidth="1"/>
    <col min="9" max="9" width="18.85546875" style="7" customWidth="1"/>
    <col min="10" max="16384" width="9.140625" style="7"/>
  </cols>
  <sheetData>
    <row r="1" spans="1:9" s="28" customFormat="1" ht="24.75" x14ac:dyDescent="0.4">
      <c r="A1" s="214" t="s">
        <v>2577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2385</v>
      </c>
      <c r="C3" s="16" t="s">
        <v>1333</v>
      </c>
      <c r="D3" s="31" t="s">
        <v>6</v>
      </c>
      <c r="E3" s="18">
        <v>2003</v>
      </c>
      <c r="F3" s="18">
        <v>2004</v>
      </c>
      <c r="G3" s="19">
        <v>100000</v>
      </c>
      <c r="H3" s="185">
        <f>PRODUCT(G3,17.726)</f>
        <v>1772600</v>
      </c>
      <c r="I3" s="20" t="s">
        <v>25</v>
      </c>
    </row>
    <row r="4" spans="1:9" s="30" customFormat="1" ht="75" x14ac:dyDescent="0.25">
      <c r="A4" s="14">
        <v>2</v>
      </c>
      <c r="B4" s="15" t="s">
        <v>176</v>
      </c>
      <c r="C4" s="16" t="s">
        <v>1333</v>
      </c>
      <c r="D4" s="31" t="s">
        <v>13</v>
      </c>
      <c r="E4" s="18">
        <v>1996</v>
      </c>
      <c r="F4" s="18">
        <v>2006</v>
      </c>
      <c r="G4" s="19">
        <v>1785424</v>
      </c>
      <c r="H4" s="185">
        <f>PRODUCT(G4,14.977)</f>
        <v>26740295.248</v>
      </c>
      <c r="I4" s="20" t="s">
        <v>3198</v>
      </c>
    </row>
    <row r="5" spans="1:9" s="30" customFormat="1" ht="37.5" x14ac:dyDescent="0.25">
      <c r="A5" s="14">
        <v>3</v>
      </c>
      <c r="B5" s="15" t="s">
        <v>643</v>
      </c>
      <c r="C5" s="16" t="s">
        <v>1333</v>
      </c>
      <c r="D5" s="31" t="s">
        <v>33</v>
      </c>
      <c r="E5" s="18">
        <v>2006</v>
      </c>
      <c r="F5" s="18">
        <v>2006</v>
      </c>
      <c r="G5" s="19">
        <v>40745</v>
      </c>
      <c r="H5" s="185">
        <f>PRODUCT(G5,14.977)</f>
        <v>610237.86499999999</v>
      </c>
      <c r="I5" s="20" t="s">
        <v>17</v>
      </c>
    </row>
    <row r="6" spans="1:9" s="30" customFormat="1" ht="56.25" x14ac:dyDescent="0.25">
      <c r="A6" s="14">
        <v>4</v>
      </c>
      <c r="B6" s="15" t="s">
        <v>644</v>
      </c>
      <c r="C6" s="16" t="s">
        <v>1333</v>
      </c>
      <c r="D6" s="31" t="s">
        <v>33</v>
      </c>
      <c r="E6" s="18">
        <v>2006</v>
      </c>
      <c r="F6" s="18">
        <v>2006</v>
      </c>
      <c r="G6" s="19">
        <v>47202</v>
      </c>
      <c r="H6" s="185">
        <f>PRODUCT(G6,14.977)</f>
        <v>706944.35400000005</v>
      </c>
      <c r="I6" s="20" t="s">
        <v>607</v>
      </c>
    </row>
    <row r="7" spans="1:9" s="30" customFormat="1" ht="56.25" x14ac:dyDescent="0.25">
      <c r="A7" s="14">
        <v>5</v>
      </c>
      <c r="B7" s="15" t="s">
        <v>614</v>
      </c>
      <c r="C7" s="16" t="s">
        <v>1333</v>
      </c>
      <c r="D7" s="31" t="s">
        <v>14</v>
      </c>
      <c r="E7" s="18">
        <v>2006</v>
      </c>
      <c r="F7" s="18">
        <v>2006</v>
      </c>
      <c r="G7" s="19">
        <v>27730</v>
      </c>
      <c r="H7" s="185">
        <f>PRODUCT(G7,14.977)</f>
        <v>415312.21</v>
      </c>
      <c r="I7" s="20" t="s">
        <v>647</v>
      </c>
    </row>
    <row r="8" spans="1:9" s="30" customFormat="1" ht="93.75" x14ac:dyDescent="0.25">
      <c r="A8" s="14">
        <v>6</v>
      </c>
      <c r="B8" s="15" t="s">
        <v>646</v>
      </c>
      <c r="C8" s="16" t="s">
        <v>1333</v>
      </c>
      <c r="D8" s="31" t="s">
        <v>645</v>
      </c>
      <c r="E8" s="18">
        <v>2006</v>
      </c>
      <c r="F8" s="18">
        <v>2006</v>
      </c>
      <c r="G8" s="19">
        <v>45076</v>
      </c>
      <c r="H8" s="185">
        <f>PRODUCT(G8,14.977)</f>
        <v>675103.25199999998</v>
      </c>
      <c r="I8" s="20" t="s">
        <v>647</v>
      </c>
    </row>
    <row r="9" spans="1:9" s="30" customFormat="1" ht="56.25" x14ac:dyDescent="0.25">
      <c r="A9" s="14">
        <v>7</v>
      </c>
      <c r="B9" s="15" t="s">
        <v>167</v>
      </c>
      <c r="C9" s="16" t="s">
        <v>1333</v>
      </c>
      <c r="D9" s="31" t="s">
        <v>6</v>
      </c>
      <c r="E9" s="18">
        <v>2007</v>
      </c>
      <c r="F9" s="18">
        <v>2007</v>
      </c>
      <c r="G9" s="19">
        <v>32922</v>
      </c>
      <c r="H9" s="185">
        <f>PRODUCT(G9,13.359)</f>
        <v>439804.99800000002</v>
      </c>
      <c r="I9" s="20" t="s">
        <v>168</v>
      </c>
    </row>
    <row r="10" spans="1:9" s="30" customFormat="1" ht="37.5" x14ac:dyDescent="0.25">
      <c r="A10" s="14">
        <v>8</v>
      </c>
      <c r="B10" s="15" t="s">
        <v>169</v>
      </c>
      <c r="C10" s="16" t="s">
        <v>1333</v>
      </c>
      <c r="D10" s="31" t="s">
        <v>6</v>
      </c>
      <c r="E10" s="18">
        <v>2008</v>
      </c>
      <c r="F10" s="18">
        <v>2008</v>
      </c>
      <c r="G10" s="19">
        <v>12500</v>
      </c>
      <c r="H10" s="185">
        <f>PRODUCT(G10,12.542)</f>
        <v>156775</v>
      </c>
      <c r="I10" s="20" t="s">
        <v>25</v>
      </c>
    </row>
    <row r="11" spans="1:9" ht="37.5" x14ac:dyDescent="0.45">
      <c r="A11" s="14">
        <v>9</v>
      </c>
      <c r="B11" s="15" t="s">
        <v>172</v>
      </c>
      <c r="C11" s="16" t="s">
        <v>1333</v>
      </c>
      <c r="D11" s="31" t="s">
        <v>9</v>
      </c>
      <c r="E11" s="18">
        <v>2008</v>
      </c>
      <c r="F11" s="18">
        <v>2008</v>
      </c>
      <c r="G11" s="19">
        <v>15000</v>
      </c>
      <c r="H11" s="185">
        <f>PRODUCT(G11,12.542)</f>
        <v>188130</v>
      </c>
      <c r="I11" s="20" t="s">
        <v>546</v>
      </c>
    </row>
    <row r="12" spans="1:9" ht="56.25" x14ac:dyDescent="0.45">
      <c r="A12" s="14">
        <v>10</v>
      </c>
      <c r="B12" s="15" t="s">
        <v>648</v>
      </c>
      <c r="C12" s="16" t="s">
        <v>1333</v>
      </c>
      <c r="D12" s="31" t="s">
        <v>14</v>
      </c>
      <c r="E12" s="18">
        <v>2008</v>
      </c>
      <c r="F12" s="18">
        <v>2008</v>
      </c>
      <c r="G12" s="19">
        <v>25134</v>
      </c>
      <c r="H12" s="185">
        <f>PRODUCT(G12,12.542)</f>
        <v>315230.62799999997</v>
      </c>
      <c r="I12" s="20" t="s">
        <v>647</v>
      </c>
    </row>
    <row r="13" spans="1:9" ht="56.25" x14ac:dyDescent="0.45">
      <c r="A13" s="14">
        <v>11</v>
      </c>
      <c r="B13" s="15" t="s">
        <v>170</v>
      </c>
      <c r="C13" s="16" t="s">
        <v>1333</v>
      </c>
      <c r="D13" s="31" t="s">
        <v>6</v>
      </c>
      <c r="E13" s="18">
        <v>2009</v>
      </c>
      <c r="F13" s="18">
        <v>2009</v>
      </c>
      <c r="G13" s="19">
        <v>38575</v>
      </c>
      <c r="H13" s="185">
        <f>PRODUCT(G13,11.456)</f>
        <v>441915.19999999995</v>
      </c>
      <c r="I13" s="20" t="s">
        <v>18</v>
      </c>
    </row>
    <row r="14" spans="1:9" ht="56.25" x14ac:dyDescent="0.45">
      <c r="A14" s="14">
        <v>12</v>
      </c>
      <c r="B14" s="15" t="s">
        <v>649</v>
      </c>
      <c r="C14" s="16" t="s">
        <v>1333</v>
      </c>
      <c r="D14" s="31" t="s">
        <v>15</v>
      </c>
      <c r="E14" s="18">
        <v>2010</v>
      </c>
      <c r="F14" s="18">
        <v>2011</v>
      </c>
      <c r="G14" s="19">
        <v>20060</v>
      </c>
      <c r="H14" s="185">
        <f>PRODUCT(G14,10.373)</f>
        <v>208082.37999999998</v>
      </c>
      <c r="I14" s="20" t="s">
        <v>105</v>
      </c>
    </row>
    <row r="15" spans="1:9" ht="56.25" x14ac:dyDescent="0.45">
      <c r="A15" s="14">
        <v>13</v>
      </c>
      <c r="B15" s="15" t="s">
        <v>650</v>
      </c>
      <c r="C15" s="16" t="s">
        <v>1333</v>
      </c>
      <c r="D15" s="31" t="s">
        <v>14</v>
      </c>
      <c r="E15" s="18">
        <v>2011</v>
      </c>
      <c r="F15" s="18">
        <v>2011</v>
      </c>
      <c r="G15" s="19">
        <v>56225.36</v>
      </c>
      <c r="H15" s="185">
        <f>PRODUCT(G15,10.373)</f>
        <v>583225.65928000002</v>
      </c>
      <c r="I15" s="20" t="s">
        <v>18</v>
      </c>
    </row>
    <row r="16" spans="1:9" ht="37.5" x14ac:dyDescent="0.45">
      <c r="A16" s="14">
        <v>14</v>
      </c>
      <c r="B16" s="15" t="s">
        <v>173</v>
      </c>
      <c r="C16" s="16" t="s">
        <v>1333</v>
      </c>
      <c r="D16" s="31" t="s">
        <v>30</v>
      </c>
      <c r="E16" s="18">
        <v>2010</v>
      </c>
      <c r="F16" s="18">
        <v>2011</v>
      </c>
      <c r="G16" s="19">
        <v>363011</v>
      </c>
      <c r="H16" s="185">
        <f>PRODUCT(G16,10.373)</f>
        <v>3765513.1029999997</v>
      </c>
      <c r="I16" s="20" t="s">
        <v>174</v>
      </c>
    </row>
    <row r="17" spans="1:9" ht="37.5" x14ac:dyDescent="0.45">
      <c r="A17" s="14">
        <v>15</v>
      </c>
      <c r="B17" s="15" t="s">
        <v>178</v>
      </c>
      <c r="C17" s="16" t="s">
        <v>1333</v>
      </c>
      <c r="D17" s="31" t="s">
        <v>14</v>
      </c>
      <c r="E17" s="18">
        <v>2011</v>
      </c>
      <c r="F17" s="18">
        <v>2011</v>
      </c>
      <c r="G17" s="19">
        <v>45000</v>
      </c>
      <c r="H17" s="185">
        <f>PRODUCT(G17,10.373)</f>
        <v>466784.99999999994</v>
      </c>
      <c r="I17" s="20" t="s">
        <v>18</v>
      </c>
    </row>
    <row r="18" spans="1:9" ht="56.25" x14ac:dyDescent="0.45">
      <c r="A18" s="14">
        <v>16</v>
      </c>
      <c r="B18" s="15" t="s">
        <v>2600</v>
      </c>
      <c r="C18" s="16" t="s">
        <v>1333</v>
      </c>
      <c r="D18" s="31" t="s">
        <v>14</v>
      </c>
      <c r="E18" s="18">
        <v>1994</v>
      </c>
      <c r="F18" s="18">
        <v>2012</v>
      </c>
      <c r="G18" s="19">
        <v>3510703</v>
      </c>
      <c r="H18" s="185">
        <f>PRODUCT(G18,10.555)</f>
        <v>37055470.164999999</v>
      </c>
      <c r="I18" s="20" t="s">
        <v>3199</v>
      </c>
    </row>
    <row r="19" spans="1:9" ht="75" x14ac:dyDescent="0.45">
      <c r="A19" s="14">
        <v>17</v>
      </c>
      <c r="B19" s="15" t="s">
        <v>545</v>
      </c>
      <c r="C19" s="16" t="s">
        <v>1333</v>
      </c>
      <c r="D19" s="31" t="s">
        <v>14</v>
      </c>
      <c r="E19" s="18">
        <v>2011</v>
      </c>
      <c r="F19" s="18">
        <v>2012</v>
      </c>
      <c r="G19" s="19">
        <v>81964</v>
      </c>
      <c r="H19" s="185">
        <f>PRODUCT(G19,10.555)</f>
        <v>865130.02</v>
      </c>
      <c r="I19" s="20" t="s">
        <v>17</v>
      </c>
    </row>
    <row r="20" spans="1:9" ht="37.5" x14ac:dyDescent="0.45">
      <c r="A20" s="14">
        <v>18</v>
      </c>
      <c r="B20" s="15" t="s">
        <v>651</v>
      </c>
      <c r="C20" s="16" t="s">
        <v>1333</v>
      </c>
      <c r="D20" s="31" t="s">
        <v>15</v>
      </c>
      <c r="E20" s="18">
        <v>2012</v>
      </c>
      <c r="F20" s="18">
        <v>2012</v>
      </c>
      <c r="G20" s="19">
        <v>36577</v>
      </c>
      <c r="H20" s="185">
        <f>PRODUCT(G20,10.555)</f>
        <v>386070.23499999999</v>
      </c>
      <c r="I20" s="20" t="s">
        <v>652</v>
      </c>
    </row>
    <row r="21" spans="1:9" ht="56.25" x14ac:dyDescent="0.45">
      <c r="A21" s="14">
        <v>19</v>
      </c>
      <c r="B21" s="15" t="s">
        <v>2386</v>
      </c>
      <c r="C21" s="16" t="s">
        <v>1333</v>
      </c>
      <c r="D21" s="31" t="s">
        <v>6</v>
      </c>
      <c r="E21" s="18">
        <v>2013</v>
      </c>
      <c r="F21" s="18">
        <v>2013</v>
      </c>
      <c r="G21" s="19">
        <v>329728</v>
      </c>
      <c r="H21" s="185">
        <f>PRODUCT(G21,10.042)</f>
        <v>3311128.5759999999</v>
      </c>
      <c r="I21" s="20" t="s">
        <v>25</v>
      </c>
    </row>
    <row r="22" spans="1:9" ht="93.75" x14ac:dyDescent="0.45">
      <c r="A22" s="14">
        <v>20</v>
      </c>
      <c r="B22" s="15" t="s">
        <v>2387</v>
      </c>
      <c r="C22" s="16" t="s">
        <v>1333</v>
      </c>
      <c r="D22" s="31" t="s">
        <v>41</v>
      </c>
      <c r="E22" s="18">
        <v>2013</v>
      </c>
      <c r="F22" s="18">
        <v>2013</v>
      </c>
      <c r="G22" s="19">
        <v>150332</v>
      </c>
      <c r="H22" s="185">
        <f>PRODUCT(G22,10.042)</f>
        <v>1509633.9439999999</v>
      </c>
      <c r="I22" s="20" t="s">
        <v>2388</v>
      </c>
    </row>
    <row r="23" spans="1:9" ht="56.25" x14ac:dyDescent="0.45">
      <c r="A23" s="14">
        <v>21</v>
      </c>
      <c r="B23" s="15" t="s">
        <v>2389</v>
      </c>
      <c r="C23" s="16" t="s">
        <v>1333</v>
      </c>
      <c r="D23" s="31" t="s">
        <v>653</v>
      </c>
      <c r="E23" s="18">
        <v>2014</v>
      </c>
      <c r="F23" s="18">
        <v>2014</v>
      </c>
      <c r="G23" s="19">
        <v>541644.71</v>
      </c>
      <c r="H23" s="185">
        <f>PRODUCT(G23,9.191)</f>
        <v>4978256.5296099996</v>
      </c>
      <c r="I23" s="20" t="s">
        <v>577</v>
      </c>
    </row>
    <row r="24" spans="1:9" ht="75" x14ac:dyDescent="0.45">
      <c r="A24" s="14">
        <v>22</v>
      </c>
      <c r="B24" s="15" t="s">
        <v>600</v>
      </c>
      <c r="C24" s="16" t="s">
        <v>1333</v>
      </c>
      <c r="D24" s="31" t="s">
        <v>15</v>
      </c>
      <c r="E24" s="18">
        <v>2014</v>
      </c>
      <c r="F24" s="18">
        <v>2014</v>
      </c>
      <c r="G24" s="19">
        <v>6528865.9000000004</v>
      </c>
      <c r="H24" s="185">
        <f>PRODUCT(G24,9.191)</f>
        <v>60006806.486900009</v>
      </c>
      <c r="I24" s="20" t="s">
        <v>1519</v>
      </c>
    </row>
    <row r="25" spans="1:9" ht="112.5" x14ac:dyDescent="0.45">
      <c r="A25" s="14">
        <v>23</v>
      </c>
      <c r="B25" s="15" t="s">
        <v>171</v>
      </c>
      <c r="C25" s="16" t="s">
        <v>1333</v>
      </c>
      <c r="D25" s="31" t="s">
        <v>6</v>
      </c>
      <c r="E25" s="18">
        <v>2010</v>
      </c>
      <c r="F25" s="18">
        <v>2014</v>
      </c>
      <c r="G25" s="19">
        <v>155348.79999999999</v>
      </c>
      <c r="H25" s="185">
        <f>PRODUCT(G25,9.191)</f>
        <v>1427810.8208000001</v>
      </c>
      <c r="I25" s="20" t="s">
        <v>2390</v>
      </c>
    </row>
    <row r="26" spans="1:9" ht="262.5" x14ac:dyDescent="0.45">
      <c r="A26" s="14">
        <v>24</v>
      </c>
      <c r="B26" s="15" t="s">
        <v>175</v>
      </c>
      <c r="C26" s="16" t="s">
        <v>1333</v>
      </c>
      <c r="D26" s="31" t="s">
        <v>35</v>
      </c>
      <c r="E26" s="18">
        <v>2000</v>
      </c>
      <c r="F26" s="18">
        <v>2014</v>
      </c>
      <c r="G26" s="19">
        <v>6389679</v>
      </c>
      <c r="H26" s="185">
        <f>PRODUCT(G26,9.191)</f>
        <v>58727539.689000003</v>
      </c>
      <c r="I26" s="20" t="s">
        <v>656</v>
      </c>
    </row>
    <row r="27" spans="1:9" ht="75" x14ac:dyDescent="0.45">
      <c r="A27" s="14">
        <v>25</v>
      </c>
      <c r="B27" s="15" t="s">
        <v>2389</v>
      </c>
      <c r="C27" s="16" t="s">
        <v>1333</v>
      </c>
      <c r="D27" s="31" t="s">
        <v>654</v>
      </c>
      <c r="E27" s="18">
        <v>2015</v>
      </c>
      <c r="F27" s="18">
        <v>2015</v>
      </c>
      <c r="G27" s="19">
        <v>437112.7</v>
      </c>
      <c r="H27" s="185">
        <f>PRODUCT(G27,8.568)</f>
        <v>3745181.6135999998</v>
      </c>
      <c r="I27" s="20" t="s">
        <v>577</v>
      </c>
    </row>
    <row r="28" spans="1:9" ht="37.5" x14ac:dyDescent="0.45">
      <c r="A28" s="14">
        <v>26</v>
      </c>
      <c r="B28" s="15" t="s">
        <v>2391</v>
      </c>
      <c r="C28" s="16" t="s">
        <v>1333</v>
      </c>
      <c r="D28" s="31" t="s">
        <v>34</v>
      </c>
      <c r="E28" s="18">
        <v>2014</v>
      </c>
      <c r="F28" s="18">
        <v>2015</v>
      </c>
      <c r="G28" s="19">
        <v>210189.56</v>
      </c>
      <c r="H28" s="185">
        <f>PRODUCT(G28,8.568)</f>
        <v>1800904.1500799998</v>
      </c>
      <c r="I28" s="20" t="s">
        <v>655</v>
      </c>
    </row>
    <row r="29" spans="1:9" ht="37.5" x14ac:dyDescent="0.45">
      <c r="A29" s="14">
        <v>27</v>
      </c>
      <c r="B29" s="15" t="s">
        <v>657</v>
      </c>
      <c r="C29" s="16" t="s">
        <v>1333</v>
      </c>
      <c r="D29" s="31" t="s">
        <v>14</v>
      </c>
      <c r="E29" s="18">
        <v>1993</v>
      </c>
      <c r="F29" s="18">
        <v>2015</v>
      </c>
      <c r="G29" s="19">
        <v>2451959</v>
      </c>
      <c r="H29" s="185">
        <f>PRODUCT(G29,8.568)</f>
        <v>21008384.711999997</v>
      </c>
      <c r="I29" s="20" t="s">
        <v>7</v>
      </c>
    </row>
    <row r="30" spans="1:9" ht="56.25" x14ac:dyDescent="0.45">
      <c r="A30" s="14">
        <v>28</v>
      </c>
      <c r="B30" s="15" t="s">
        <v>2389</v>
      </c>
      <c r="C30" s="16" t="s">
        <v>1333</v>
      </c>
      <c r="D30" s="31" t="s">
        <v>653</v>
      </c>
      <c r="E30" s="18">
        <v>2016</v>
      </c>
      <c r="F30" s="18">
        <v>2016</v>
      </c>
      <c r="G30" s="19">
        <v>257990.76</v>
      </c>
      <c r="H30" s="185">
        <f>PRODUCT(G30,7.971)</f>
        <v>2056444.3479600002</v>
      </c>
      <c r="I30" s="20" t="s">
        <v>577</v>
      </c>
    </row>
    <row r="31" spans="1:9" ht="93.75" x14ac:dyDescent="0.45">
      <c r="A31" s="14">
        <v>29</v>
      </c>
      <c r="B31" s="15" t="s">
        <v>2389</v>
      </c>
      <c r="C31" s="16" t="s">
        <v>1333</v>
      </c>
      <c r="D31" s="31" t="s">
        <v>659</v>
      </c>
      <c r="E31" s="18">
        <v>2017</v>
      </c>
      <c r="F31" s="18">
        <v>2017</v>
      </c>
      <c r="G31" s="19">
        <v>537356.99</v>
      </c>
      <c r="H31" s="185">
        <f>PRODUCT(G31,7.241)</f>
        <v>3891001.9645899995</v>
      </c>
      <c r="I31" s="20" t="s">
        <v>577</v>
      </c>
    </row>
    <row r="32" spans="1:9" ht="187.5" x14ac:dyDescent="0.45">
      <c r="A32" s="14">
        <v>30</v>
      </c>
      <c r="B32" s="15" t="s">
        <v>661</v>
      </c>
      <c r="C32" s="16" t="s">
        <v>1333</v>
      </c>
      <c r="D32" s="31" t="s">
        <v>15</v>
      </c>
      <c r="E32" s="18">
        <v>2017</v>
      </c>
      <c r="F32" s="18">
        <v>2017</v>
      </c>
      <c r="G32" s="19">
        <v>557518</v>
      </c>
      <c r="H32" s="185">
        <f>PRODUCT(G32,7.241)</f>
        <v>4036987.838</v>
      </c>
      <c r="I32" s="20" t="s">
        <v>2392</v>
      </c>
    </row>
    <row r="33" spans="1:9" ht="93.75" x14ac:dyDescent="0.45">
      <c r="A33" s="14">
        <v>31</v>
      </c>
      <c r="B33" s="15" t="s">
        <v>663</v>
      </c>
      <c r="C33" s="16" t="s">
        <v>1333</v>
      </c>
      <c r="D33" s="31" t="s">
        <v>14</v>
      </c>
      <c r="E33" s="18">
        <v>2011</v>
      </c>
      <c r="F33" s="18">
        <v>2017</v>
      </c>
      <c r="G33" s="19">
        <v>16116</v>
      </c>
      <c r="H33" s="185">
        <f>PRODUCT(G33,7.241)</f>
        <v>116695.95599999999</v>
      </c>
      <c r="I33" s="20" t="s">
        <v>664</v>
      </c>
    </row>
    <row r="34" spans="1:9" ht="93.75" x14ac:dyDescent="0.45">
      <c r="A34" s="14">
        <v>32</v>
      </c>
      <c r="B34" s="15" t="s">
        <v>2389</v>
      </c>
      <c r="C34" s="16" t="s">
        <v>1333</v>
      </c>
      <c r="D34" s="31" t="s">
        <v>659</v>
      </c>
      <c r="E34" s="18">
        <v>2018</v>
      </c>
      <c r="F34" s="18">
        <v>2018</v>
      </c>
      <c r="G34" s="19">
        <v>1228037.5</v>
      </c>
      <c r="H34" s="185">
        <f t="shared" ref="H34:H39" si="0">PRODUCT(G34,6.289)</f>
        <v>7723127.8374999994</v>
      </c>
      <c r="I34" s="20" t="s">
        <v>577</v>
      </c>
    </row>
    <row r="35" spans="1:9" ht="75" x14ac:dyDescent="0.45">
      <c r="A35" s="14">
        <v>33</v>
      </c>
      <c r="B35" s="15" t="s">
        <v>2393</v>
      </c>
      <c r="C35" s="16" t="s">
        <v>1333</v>
      </c>
      <c r="D35" s="31" t="s">
        <v>14</v>
      </c>
      <c r="E35" s="18">
        <v>2017</v>
      </c>
      <c r="F35" s="18">
        <v>2018</v>
      </c>
      <c r="G35" s="19">
        <v>4892825</v>
      </c>
      <c r="H35" s="185">
        <f t="shared" si="0"/>
        <v>30770976.424999997</v>
      </c>
      <c r="I35" s="20" t="s">
        <v>2394</v>
      </c>
    </row>
    <row r="36" spans="1:9" ht="56.25" x14ac:dyDescent="0.45">
      <c r="A36" s="14">
        <v>34</v>
      </c>
      <c r="B36" s="15" t="s">
        <v>662</v>
      </c>
      <c r="C36" s="16" t="s">
        <v>1333</v>
      </c>
      <c r="D36" s="31" t="s">
        <v>14</v>
      </c>
      <c r="E36" s="18">
        <v>2017</v>
      </c>
      <c r="F36" s="18">
        <v>2018</v>
      </c>
      <c r="G36" s="19">
        <v>2211629.48</v>
      </c>
      <c r="H36" s="185">
        <f t="shared" si="0"/>
        <v>13908937.799719999</v>
      </c>
      <c r="I36" s="20" t="s">
        <v>548</v>
      </c>
    </row>
    <row r="37" spans="1:9" ht="93.75" x14ac:dyDescent="0.45">
      <c r="A37" s="14">
        <v>35</v>
      </c>
      <c r="B37" s="15" t="s">
        <v>665</v>
      </c>
      <c r="C37" s="16" t="s">
        <v>1333</v>
      </c>
      <c r="D37" s="31" t="s">
        <v>14</v>
      </c>
      <c r="E37" s="18">
        <v>2011</v>
      </c>
      <c r="F37" s="18">
        <v>2018</v>
      </c>
      <c r="G37" s="19">
        <v>15930</v>
      </c>
      <c r="H37" s="185">
        <f t="shared" si="0"/>
        <v>100183.76999999999</v>
      </c>
      <c r="I37" s="20" t="s">
        <v>664</v>
      </c>
    </row>
    <row r="38" spans="1:9" ht="56.25" x14ac:dyDescent="0.45">
      <c r="A38" s="14">
        <v>36</v>
      </c>
      <c r="B38" s="15" t="s">
        <v>666</v>
      </c>
      <c r="C38" s="16" t="s">
        <v>1333</v>
      </c>
      <c r="D38" s="31" t="s">
        <v>30</v>
      </c>
      <c r="E38" s="18">
        <v>2018</v>
      </c>
      <c r="F38" s="18">
        <v>2018</v>
      </c>
      <c r="G38" s="19">
        <v>337956</v>
      </c>
      <c r="H38" s="185">
        <f t="shared" si="0"/>
        <v>2125405.284</v>
      </c>
      <c r="I38" s="20" t="s">
        <v>174</v>
      </c>
    </row>
    <row r="39" spans="1:9" ht="56.25" x14ac:dyDescent="0.45">
      <c r="A39" s="14">
        <v>37</v>
      </c>
      <c r="B39" s="15" t="s">
        <v>667</v>
      </c>
      <c r="C39" s="16" t="s">
        <v>1333</v>
      </c>
      <c r="D39" s="31" t="s">
        <v>30</v>
      </c>
      <c r="E39" s="18">
        <v>2018</v>
      </c>
      <c r="F39" s="18">
        <v>2018</v>
      </c>
      <c r="G39" s="19">
        <v>562450</v>
      </c>
      <c r="H39" s="185">
        <f t="shared" si="0"/>
        <v>3537248.05</v>
      </c>
      <c r="I39" s="20" t="s">
        <v>174</v>
      </c>
    </row>
    <row r="40" spans="1:9" ht="93.75" x14ac:dyDescent="0.45">
      <c r="A40" s="14">
        <v>38</v>
      </c>
      <c r="B40" s="15" t="s">
        <v>2389</v>
      </c>
      <c r="C40" s="16" t="s">
        <v>1333</v>
      </c>
      <c r="D40" s="31" t="s">
        <v>659</v>
      </c>
      <c r="E40" s="18">
        <v>2019</v>
      </c>
      <c r="F40" s="18">
        <v>2019</v>
      </c>
      <c r="G40" s="19">
        <v>904223.86</v>
      </c>
      <c r="H40" s="185">
        <f>PRODUCT(G40,5.114)</f>
        <v>4624200.8200399997</v>
      </c>
      <c r="I40" s="20" t="s">
        <v>577</v>
      </c>
    </row>
    <row r="41" spans="1:9" ht="75" x14ac:dyDescent="0.45">
      <c r="A41" s="14">
        <v>39</v>
      </c>
      <c r="B41" s="15" t="s">
        <v>2389</v>
      </c>
      <c r="C41" s="16" t="s">
        <v>1333</v>
      </c>
      <c r="D41" s="31" t="s">
        <v>2382</v>
      </c>
      <c r="E41" s="18">
        <v>2020</v>
      </c>
      <c r="F41" s="18">
        <v>2020</v>
      </c>
      <c r="G41" s="19">
        <v>903846.49</v>
      </c>
      <c r="H41" s="185">
        <f t="shared" ref="H41:H51" si="1">PRODUCT(G41,4.348)</f>
        <v>3929924.5385199999</v>
      </c>
      <c r="I41" s="20" t="s">
        <v>577</v>
      </c>
    </row>
    <row r="42" spans="1:9" ht="56.25" x14ac:dyDescent="0.45">
      <c r="A42" s="14">
        <v>40</v>
      </c>
      <c r="B42" s="176" t="s">
        <v>576</v>
      </c>
      <c r="C42" s="177" t="s">
        <v>1333</v>
      </c>
      <c r="D42" s="177" t="s">
        <v>14</v>
      </c>
      <c r="E42" s="177">
        <v>2020</v>
      </c>
      <c r="F42" s="177">
        <v>2020</v>
      </c>
      <c r="G42" s="178">
        <v>112165</v>
      </c>
      <c r="H42" s="185">
        <f t="shared" si="1"/>
        <v>487693.42</v>
      </c>
      <c r="I42" s="20" t="s">
        <v>577</v>
      </c>
    </row>
    <row r="43" spans="1:9" ht="56.25" x14ac:dyDescent="0.45">
      <c r="A43" s="14">
        <v>41</v>
      </c>
      <c r="B43" s="15" t="s">
        <v>2601</v>
      </c>
      <c r="C43" s="16" t="s">
        <v>1333</v>
      </c>
      <c r="D43" s="31" t="s">
        <v>14</v>
      </c>
      <c r="E43" s="18">
        <v>2020</v>
      </c>
      <c r="F43" s="18">
        <v>2020</v>
      </c>
      <c r="G43" s="19">
        <v>69820</v>
      </c>
      <c r="H43" s="185">
        <f t="shared" si="1"/>
        <v>303577.36</v>
      </c>
      <c r="I43" s="20" t="s">
        <v>18</v>
      </c>
    </row>
    <row r="44" spans="1:9" ht="56.25" x14ac:dyDescent="0.45">
      <c r="A44" s="14">
        <v>42</v>
      </c>
      <c r="B44" s="15" t="s">
        <v>668</v>
      </c>
      <c r="C44" s="16" t="s">
        <v>1333</v>
      </c>
      <c r="D44" s="31" t="s">
        <v>14</v>
      </c>
      <c r="E44" s="18">
        <v>2020</v>
      </c>
      <c r="F44" s="18">
        <v>2020</v>
      </c>
      <c r="G44" s="19">
        <v>92241</v>
      </c>
      <c r="H44" s="185">
        <f t="shared" si="1"/>
        <v>401063.86799999996</v>
      </c>
      <c r="I44" s="20" t="s">
        <v>18</v>
      </c>
    </row>
    <row r="45" spans="1:9" ht="75" x14ac:dyDescent="0.45">
      <c r="A45" s="14">
        <v>43</v>
      </c>
      <c r="B45" s="176" t="s">
        <v>2578</v>
      </c>
      <c r="C45" s="177" t="s">
        <v>1333</v>
      </c>
      <c r="D45" s="177" t="s">
        <v>14</v>
      </c>
      <c r="E45" s="177">
        <v>2020</v>
      </c>
      <c r="F45" s="177">
        <v>2020</v>
      </c>
      <c r="G45" s="178">
        <v>111835</v>
      </c>
      <c r="H45" s="185">
        <f t="shared" si="1"/>
        <v>486258.57999999996</v>
      </c>
      <c r="I45" s="20" t="s">
        <v>577</v>
      </c>
    </row>
    <row r="46" spans="1:9" ht="56.25" x14ac:dyDescent="0.45">
      <c r="A46" s="14">
        <v>44</v>
      </c>
      <c r="B46" s="15" t="s">
        <v>539</v>
      </c>
      <c r="C46" s="16" t="s">
        <v>1333</v>
      </c>
      <c r="D46" s="31" t="s">
        <v>6</v>
      </c>
      <c r="E46" s="18">
        <v>2019</v>
      </c>
      <c r="F46" s="18">
        <v>2020</v>
      </c>
      <c r="G46" s="19">
        <v>2694312.68</v>
      </c>
      <c r="H46" s="185">
        <f t="shared" si="1"/>
        <v>11714871.532640001</v>
      </c>
      <c r="I46" s="20" t="s">
        <v>540</v>
      </c>
    </row>
    <row r="47" spans="1:9" ht="56.25" x14ac:dyDescent="0.45">
      <c r="A47" s="14">
        <v>45</v>
      </c>
      <c r="B47" s="15" t="s">
        <v>669</v>
      </c>
      <c r="C47" s="16" t="s">
        <v>1333</v>
      </c>
      <c r="D47" s="31" t="s">
        <v>6</v>
      </c>
      <c r="E47" s="18">
        <v>2020</v>
      </c>
      <c r="F47" s="18">
        <v>2020</v>
      </c>
      <c r="G47" s="19">
        <v>293230</v>
      </c>
      <c r="H47" s="185">
        <f t="shared" si="1"/>
        <v>1274964.04</v>
      </c>
      <c r="I47" s="20" t="s">
        <v>18</v>
      </c>
    </row>
    <row r="48" spans="1:9" ht="131.25" x14ac:dyDescent="0.45">
      <c r="A48" s="14">
        <v>46</v>
      </c>
      <c r="B48" s="15" t="s">
        <v>670</v>
      </c>
      <c r="C48" s="16" t="s">
        <v>1333</v>
      </c>
      <c r="D48" s="31" t="s">
        <v>6</v>
      </c>
      <c r="E48" s="18">
        <v>2008</v>
      </c>
      <c r="F48" s="18">
        <v>2020</v>
      </c>
      <c r="G48" s="19">
        <v>425000</v>
      </c>
      <c r="H48" s="185">
        <f t="shared" si="1"/>
        <v>1847900</v>
      </c>
      <c r="I48" s="20" t="s">
        <v>671</v>
      </c>
    </row>
    <row r="49" spans="1:9" ht="112.5" x14ac:dyDescent="0.45">
      <c r="A49" s="14">
        <v>47</v>
      </c>
      <c r="B49" s="15" t="s">
        <v>672</v>
      </c>
      <c r="C49" s="16" t="s">
        <v>1333</v>
      </c>
      <c r="D49" s="31" t="s">
        <v>6</v>
      </c>
      <c r="E49" s="18">
        <v>2007</v>
      </c>
      <c r="F49" s="18">
        <v>2020</v>
      </c>
      <c r="G49" s="19">
        <v>154711</v>
      </c>
      <c r="H49" s="185">
        <f t="shared" si="1"/>
        <v>672683.42799999996</v>
      </c>
      <c r="I49" s="20" t="s">
        <v>673</v>
      </c>
    </row>
    <row r="50" spans="1:9" ht="93.75" x14ac:dyDescent="0.45">
      <c r="A50" s="14">
        <v>48</v>
      </c>
      <c r="B50" s="15" t="s">
        <v>1739</v>
      </c>
      <c r="C50" s="16" t="s">
        <v>1333</v>
      </c>
      <c r="D50" s="31" t="s">
        <v>6</v>
      </c>
      <c r="E50" s="18">
        <v>2020</v>
      </c>
      <c r="F50" s="18">
        <v>2020</v>
      </c>
      <c r="G50" s="19">
        <v>282197</v>
      </c>
      <c r="H50" s="185">
        <f t="shared" si="1"/>
        <v>1226992.5559999999</v>
      </c>
      <c r="I50" s="20" t="s">
        <v>2395</v>
      </c>
    </row>
    <row r="51" spans="1:9" ht="75" x14ac:dyDescent="0.45">
      <c r="A51" s="14">
        <v>49</v>
      </c>
      <c r="B51" s="15" t="s">
        <v>3036</v>
      </c>
      <c r="C51" s="16" t="s">
        <v>1333</v>
      </c>
      <c r="D51" s="31" t="s">
        <v>9</v>
      </c>
      <c r="E51" s="18">
        <v>2020</v>
      </c>
      <c r="F51" s="18">
        <v>2020</v>
      </c>
      <c r="G51" s="19">
        <v>54509</v>
      </c>
      <c r="H51" s="185">
        <f t="shared" si="1"/>
        <v>237005.13199999998</v>
      </c>
      <c r="I51" s="20" t="s">
        <v>38</v>
      </c>
    </row>
    <row r="52" spans="1:9" ht="37.5" x14ac:dyDescent="0.45">
      <c r="A52" s="14">
        <v>50</v>
      </c>
      <c r="B52" s="58" t="s">
        <v>2723</v>
      </c>
      <c r="C52" s="59" t="s">
        <v>1333</v>
      </c>
      <c r="D52" s="59" t="s">
        <v>9</v>
      </c>
      <c r="E52" s="60">
        <v>2020</v>
      </c>
      <c r="F52" s="60">
        <v>2021</v>
      </c>
      <c r="G52" s="61">
        <v>8728448.5800000001</v>
      </c>
      <c r="H52" s="185">
        <f t="shared" ref="H52:H61" si="2">PRODUCT(G52,3.5)</f>
        <v>30549570.030000001</v>
      </c>
      <c r="I52" s="175" t="s">
        <v>38</v>
      </c>
    </row>
    <row r="53" spans="1:9" ht="56.25" x14ac:dyDescent="0.45">
      <c r="A53" s="14">
        <v>51</v>
      </c>
      <c r="B53" s="58" t="s">
        <v>2366</v>
      </c>
      <c r="C53" s="59" t="s">
        <v>1333</v>
      </c>
      <c r="D53" s="59" t="s">
        <v>9</v>
      </c>
      <c r="E53" s="60">
        <v>2020</v>
      </c>
      <c r="F53" s="60">
        <v>2021</v>
      </c>
      <c r="G53" s="61">
        <v>1496867</v>
      </c>
      <c r="H53" s="185">
        <f t="shared" si="2"/>
        <v>5239034.5</v>
      </c>
      <c r="I53" s="175" t="s">
        <v>38</v>
      </c>
    </row>
    <row r="54" spans="1:9" ht="37.5" x14ac:dyDescent="0.45">
      <c r="A54" s="14">
        <v>52</v>
      </c>
      <c r="B54" s="15" t="s">
        <v>1667</v>
      </c>
      <c r="C54" s="16" t="s">
        <v>1333</v>
      </c>
      <c r="D54" s="31" t="s">
        <v>14</v>
      </c>
      <c r="E54" s="18">
        <v>2021</v>
      </c>
      <c r="F54" s="18">
        <v>2021</v>
      </c>
      <c r="G54" s="19">
        <v>59472</v>
      </c>
      <c r="H54" s="185">
        <f t="shared" si="2"/>
        <v>208152</v>
      </c>
      <c r="I54" s="20" t="s">
        <v>577</v>
      </c>
    </row>
    <row r="55" spans="1:9" ht="75" x14ac:dyDescent="0.45">
      <c r="A55" s="14">
        <v>53</v>
      </c>
      <c r="B55" s="15" t="s">
        <v>1786</v>
      </c>
      <c r="C55" s="16" t="s">
        <v>1333</v>
      </c>
      <c r="D55" s="31" t="s">
        <v>14</v>
      </c>
      <c r="E55" s="18">
        <v>2021</v>
      </c>
      <c r="F55" s="18">
        <v>2021</v>
      </c>
      <c r="G55" s="19">
        <v>127345.60000000001</v>
      </c>
      <c r="H55" s="185">
        <f t="shared" si="2"/>
        <v>445709.60000000003</v>
      </c>
      <c r="I55" s="20" t="s">
        <v>577</v>
      </c>
    </row>
    <row r="56" spans="1:9" ht="56.25" x14ac:dyDescent="0.45">
      <c r="A56" s="14">
        <v>54</v>
      </c>
      <c r="B56" s="15" t="s">
        <v>1784</v>
      </c>
      <c r="C56" s="16" t="s">
        <v>1333</v>
      </c>
      <c r="D56" s="31" t="s">
        <v>9</v>
      </c>
      <c r="E56" s="18">
        <v>2021</v>
      </c>
      <c r="F56" s="18">
        <v>2021</v>
      </c>
      <c r="G56" s="19">
        <v>69384</v>
      </c>
      <c r="H56" s="185">
        <f t="shared" si="2"/>
        <v>242844</v>
      </c>
      <c r="I56" s="20" t="s">
        <v>577</v>
      </c>
    </row>
    <row r="57" spans="1:9" ht="75" x14ac:dyDescent="0.45">
      <c r="A57" s="14">
        <v>55</v>
      </c>
      <c r="B57" s="15" t="s">
        <v>1740</v>
      </c>
      <c r="C57" s="16" t="s">
        <v>1333</v>
      </c>
      <c r="D57" s="31" t="s">
        <v>14</v>
      </c>
      <c r="E57" s="18">
        <v>2020</v>
      </c>
      <c r="F57" s="18">
        <v>2021</v>
      </c>
      <c r="G57" s="19">
        <v>9168690.9100000001</v>
      </c>
      <c r="H57" s="185">
        <f t="shared" si="2"/>
        <v>32090418.185000002</v>
      </c>
      <c r="I57" s="20" t="s">
        <v>2396</v>
      </c>
    </row>
    <row r="58" spans="1:9" ht="93.75" x14ac:dyDescent="0.45">
      <c r="A58" s="14">
        <v>56</v>
      </c>
      <c r="B58" s="15" t="s">
        <v>2389</v>
      </c>
      <c r="C58" s="16" t="s">
        <v>1333</v>
      </c>
      <c r="D58" s="31" t="s">
        <v>659</v>
      </c>
      <c r="E58" s="18">
        <v>2021</v>
      </c>
      <c r="F58" s="18">
        <v>2021</v>
      </c>
      <c r="G58" s="19">
        <v>751306.52</v>
      </c>
      <c r="H58" s="185">
        <f t="shared" si="2"/>
        <v>2629572.8200000003</v>
      </c>
      <c r="I58" s="20" t="s">
        <v>577</v>
      </c>
    </row>
    <row r="59" spans="1:9" ht="112.5" x14ac:dyDescent="0.45">
      <c r="A59" s="14">
        <v>57</v>
      </c>
      <c r="B59" s="15" t="s">
        <v>2397</v>
      </c>
      <c r="C59" s="16" t="s">
        <v>1333</v>
      </c>
      <c r="D59" s="31" t="s">
        <v>14</v>
      </c>
      <c r="E59" s="18">
        <v>2020</v>
      </c>
      <c r="F59" s="18">
        <v>2021</v>
      </c>
      <c r="G59" s="19">
        <v>254240</v>
      </c>
      <c r="H59" s="185">
        <f t="shared" si="2"/>
        <v>889840</v>
      </c>
      <c r="I59" s="20" t="s">
        <v>2398</v>
      </c>
    </row>
    <row r="60" spans="1:9" ht="56.25" x14ac:dyDescent="0.45">
      <c r="A60" s="14">
        <v>58</v>
      </c>
      <c r="B60" s="15" t="s">
        <v>3171</v>
      </c>
      <c r="C60" s="16" t="s">
        <v>1333</v>
      </c>
      <c r="D60" s="31" t="s">
        <v>34</v>
      </c>
      <c r="E60" s="18">
        <v>2019</v>
      </c>
      <c r="F60" s="18">
        <v>2021</v>
      </c>
      <c r="G60" s="19">
        <v>4821286</v>
      </c>
      <c r="H60" s="185">
        <f t="shared" si="2"/>
        <v>16874501</v>
      </c>
      <c r="I60" s="20" t="s">
        <v>3172</v>
      </c>
    </row>
    <row r="61" spans="1:9" ht="75" x14ac:dyDescent="0.45">
      <c r="A61" s="14">
        <v>59</v>
      </c>
      <c r="B61" s="73" t="s">
        <v>3037</v>
      </c>
      <c r="C61" s="31" t="s">
        <v>1333</v>
      </c>
      <c r="D61" s="31" t="s">
        <v>14</v>
      </c>
      <c r="E61" s="31">
        <v>2021</v>
      </c>
      <c r="F61" s="31">
        <v>2021</v>
      </c>
      <c r="G61" s="48">
        <v>703400</v>
      </c>
      <c r="H61" s="185">
        <f t="shared" si="2"/>
        <v>2461900</v>
      </c>
      <c r="I61" s="20" t="s">
        <v>3038</v>
      </c>
    </row>
    <row r="62" spans="1:9" ht="56.25" x14ac:dyDescent="0.45">
      <c r="A62" s="14">
        <v>60</v>
      </c>
      <c r="B62" s="73" t="s">
        <v>2423</v>
      </c>
      <c r="C62" s="31" t="s">
        <v>1785</v>
      </c>
      <c r="D62" s="31" t="s">
        <v>9</v>
      </c>
      <c r="E62" s="31">
        <v>2022</v>
      </c>
      <c r="F62" s="31">
        <v>2022</v>
      </c>
      <c r="G62" s="48">
        <v>289186.78000000003</v>
      </c>
      <c r="H62" s="185">
        <f t="shared" ref="H62:H69" si="3">PRODUCT(G62,2.113)</f>
        <v>611051.6661400001</v>
      </c>
      <c r="I62" s="20" t="s">
        <v>21</v>
      </c>
    </row>
    <row r="63" spans="1:9" ht="75" x14ac:dyDescent="0.45">
      <c r="A63" s="14">
        <v>61</v>
      </c>
      <c r="B63" s="73" t="s">
        <v>2424</v>
      </c>
      <c r="C63" s="31" t="s">
        <v>1785</v>
      </c>
      <c r="D63" s="31" t="s">
        <v>30</v>
      </c>
      <c r="E63" s="31">
        <v>2022</v>
      </c>
      <c r="F63" s="31">
        <v>2022</v>
      </c>
      <c r="G63" s="48">
        <v>136880</v>
      </c>
      <c r="H63" s="185">
        <f t="shared" si="3"/>
        <v>289227.44</v>
      </c>
      <c r="I63" s="20" t="s">
        <v>577</v>
      </c>
    </row>
    <row r="64" spans="1:9" ht="131.25" x14ac:dyDescent="0.45">
      <c r="A64" s="14">
        <v>62</v>
      </c>
      <c r="B64" s="73" t="s">
        <v>2364</v>
      </c>
      <c r="C64" s="31" t="s">
        <v>1785</v>
      </c>
      <c r="D64" s="31" t="s">
        <v>14</v>
      </c>
      <c r="E64" s="31">
        <v>2021</v>
      </c>
      <c r="F64" s="31">
        <v>2022</v>
      </c>
      <c r="G64" s="48">
        <v>457140</v>
      </c>
      <c r="H64" s="185">
        <f t="shared" si="3"/>
        <v>965936.82</v>
      </c>
      <c r="I64" s="20" t="s">
        <v>2426</v>
      </c>
    </row>
    <row r="65" spans="1:9" ht="56.25" x14ac:dyDescent="0.45">
      <c r="A65" s="14">
        <v>63</v>
      </c>
      <c r="B65" s="73" t="s">
        <v>2425</v>
      </c>
      <c r="C65" s="31" t="s">
        <v>1785</v>
      </c>
      <c r="D65" s="31" t="s">
        <v>14</v>
      </c>
      <c r="E65" s="31">
        <v>2017</v>
      </c>
      <c r="F65" s="31">
        <v>2022</v>
      </c>
      <c r="G65" s="48">
        <v>143518.68</v>
      </c>
      <c r="H65" s="185">
        <f t="shared" si="3"/>
        <v>303254.97083999997</v>
      </c>
      <c r="I65" s="20" t="s">
        <v>664</v>
      </c>
    </row>
    <row r="66" spans="1:9" ht="56.25" x14ac:dyDescent="0.45">
      <c r="A66" s="14">
        <v>64</v>
      </c>
      <c r="B66" s="73" t="s">
        <v>576</v>
      </c>
      <c r="C66" s="31" t="s">
        <v>1785</v>
      </c>
      <c r="D66" s="31" t="s">
        <v>14</v>
      </c>
      <c r="E66" s="31">
        <v>2022</v>
      </c>
      <c r="F66" s="31">
        <v>2022</v>
      </c>
      <c r="G66" s="48">
        <v>135410.9</v>
      </c>
      <c r="H66" s="185">
        <f t="shared" si="3"/>
        <v>286123.2317</v>
      </c>
      <c r="I66" s="20" t="s">
        <v>577</v>
      </c>
    </row>
    <row r="67" spans="1:9" ht="37.5" x14ac:dyDescent="0.45">
      <c r="A67" s="14">
        <v>65</v>
      </c>
      <c r="B67" s="15" t="s">
        <v>1667</v>
      </c>
      <c r="C67" s="16" t="s">
        <v>1785</v>
      </c>
      <c r="D67" s="31" t="s">
        <v>14</v>
      </c>
      <c r="E67" s="18">
        <v>2022</v>
      </c>
      <c r="F67" s="18">
        <v>2022</v>
      </c>
      <c r="G67" s="19">
        <v>208806</v>
      </c>
      <c r="H67" s="185">
        <f t="shared" si="3"/>
        <v>441207.07799999998</v>
      </c>
      <c r="I67" s="20" t="s">
        <v>2916</v>
      </c>
    </row>
    <row r="68" spans="1:9" ht="56.25" x14ac:dyDescent="0.45">
      <c r="A68" s="14">
        <v>66</v>
      </c>
      <c r="B68" s="89" t="s">
        <v>3039</v>
      </c>
      <c r="C68" s="33" t="s">
        <v>1333</v>
      </c>
      <c r="D68" s="33" t="s">
        <v>9</v>
      </c>
      <c r="E68" s="33">
        <v>2022</v>
      </c>
      <c r="F68" s="33">
        <v>2022</v>
      </c>
      <c r="G68" s="48">
        <v>168260</v>
      </c>
      <c r="H68" s="185">
        <f t="shared" si="3"/>
        <v>355533.38</v>
      </c>
      <c r="I68" s="38" t="s">
        <v>577</v>
      </c>
    </row>
    <row r="69" spans="1:9" ht="75" x14ac:dyDescent="0.45">
      <c r="A69" s="14">
        <v>67</v>
      </c>
      <c r="B69" s="89" t="s">
        <v>3040</v>
      </c>
      <c r="C69" s="33" t="s">
        <v>1333</v>
      </c>
      <c r="D69" s="33" t="s">
        <v>14</v>
      </c>
      <c r="E69" s="33">
        <v>2021</v>
      </c>
      <c r="F69" s="33">
        <v>2022</v>
      </c>
      <c r="G69" s="48">
        <v>740280</v>
      </c>
      <c r="H69" s="185">
        <f t="shared" si="3"/>
        <v>1564211.64</v>
      </c>
      <c r="I69" s="38" t="s">
        <v>3041</v>
      </c>
    </row>
    <row r="70" spans="1:9" ht="112.5" x14ac:dyDescent="0.45">
      <c r="A70" s="14">
        <v>68</v>
      </c>
      <c r="B70" s="89" t="s">
        <v>2389</v>
      </c>
      <c r="C70" s="33" t="s">
        <v>1333</v>
      </c>
      <c r="D70" s="33" t="s">
        <v>3175</v>
      </c>
      <c r="E70" s="33">
        <v>2022</v>
      </c>
      <c r="F70" s="33">
        <v>2022</v>
      </c>
      <c r="G70" s="48">
        <v>1954965</v>
      </c>
      <c r="H70" s="185">
        <f t="shared" ref="H70" si="4">PRODUCT(G70,2.113)</f>
        <v>4130841.0449999999</v>
      </c>
      <c r="I70" s="38" t="s">
        <v>577</v>
      </c>
    </row>
    <row r="71" spans="1:9" ht="86.25" customHeight="1" x14ac:dyDescent="0.45">
      <c r="A71" s="14">
        <v>69</v>
      </c>
      <c r="B71" s="89" t="s">
        <v>3225</v>
      </c>
      <c r="C71" s="33" t="s">
        <v>1333</v>
      </c>
      <c r="D71" s="33" t="s">
        <v>6</v>
      </c>
      <c r="E71" s="33">
        <v>2023</v>
      </c>
      <c r="F71" s="33">
        <v>2023</v>
      </c>
      <c r="G71" s="48">
        <v>240000</v>
      </c>
      <c r="H71" s="204">
        <v>240000</v>
      </c>
      <c r="I71" s="94"/>
    </row>
    <row r="72" spans="1:9" ht="59.25" customHeight="1" x14ac:dyDescent="0.45">
      <c r="A72" s="14">
        <v>70</v>
      </c>
      <c r="B72" s="89" t="s">
        <v>3226</v>
      </c>
      <c r="C72" s="33" t="s">
        <v>1333</v>
      </c>
      <c r="D72" s="33" t="s">
        <v>9</v>
      </c>
      <c r="E72" s="33">
        <v>2023</v>
      </c>
      <c r="F72" s="33">
        <v>2023</v>
      </c>
      <c r="G72" s="48">
        <v>173168.4</v>
      </c>
      <c r="H72" s="204">
        <v>173168.4</v>
      </c>
      <c r="I72" s="94"/>
    </row>
    <row r="73" spans="1:9" ht="131.25" x14ac:dyDescent="0.45">
      <c r="A73" s="14">
        <v>71</v>
      </c>
      <c r="B73" s="89" t="s">
        <v>3227</v>
      </c>
      <c r="C73" s="33" t="s">
        <v>1333</v>
      </c>
      <c r="D73" s="33" t="s">
        <v>30</v>
      </c>
      <c r="E73" s="33">
        <v>2023</v>
      </c>
      <c r="F73" s="33">
        <v>2023</v>
      </c>
      <c r="G73" s="48">
        <v>197400</v>
      </c>
      <c r="H73" s="204">
        <v>197400</v>
      </c>
      <c r="I73" s="94"/>
    </row>
    <row r="74" spans="1:9" ht="75" x14ac:dyDescent="0.45">
      <c r="A74" s="14">
        <v>72</v>
      </c>
      <c r="B74" s="89" t="s">
        <v>3228</v>
      </c>
      <c r="C74" s="33" t="s">
        <v>1333</v>
      </c>
      <c r="D74" s="33" t="s">
        <v>9</v>
      </c>
      <c r="E74" s="33">
        <v>2021</v>
      </c>
      <c r="F74" s="33">
        <v>2023</v>
      </c>
      <c r="G74" s="48">
        <v>8803940.4900000002</v>
      </c>
      <c r="H74" s="204">
        <v>8803940.4900000002</v>
      </c>
      <c r="I74" s="94"/>
    </row>
    <row r="75" spans="1:9" ht="75" x14ac:dyDescent="0.45">
      <c r="A75" s="14">
        <v>73</v>
      </c>
      <c r="B75" s="89" t="s">
        <v>3229</v>
      </c>
      <c r="C75" s="33" t="s">
        <v>1333</v>
      </c>
      <c r="D75" s="33" t="s">
        <v>14</v>
      </c>
      <c r="E75" s="33">
        <v>2022</v>
      </c>
      <c r="F75" s="33">
        <v>2023</v>
      </c>
      <c r="G75" s="48">
        <v>13907081.84</v>
      </c>
      <c r="H75" s="48">
        <v>13907081.84</v>
      </c>
      <c r="I75" s="38"/>
    </row>
    <row r="76" spans="1:9" x14ac:dyDescent="0.45">
      <c r="A76" s="91"/>
      <c r="B76" s="92"/>
      <c r="C76" s="92"/>
      <c r="D76" s="93"/>
      <c r="E76" s="93"/>
      <c r="F76" s="93"/>
      <c r="G76" s="155">
        <f>SUM(G3:G75)</f>
        <v>93931087.490000024</v>
      </c>
      <c r="H76" s="156">
        <f>SUM(H3:H75)</f>
        <v>451682936.52391988</v>
      </c>
      <c r="I76" s="94"/>
    </row>
  </sheetData>
  <sortState ref="B4:I98">
    <sortCondition ref="F4:F98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"/>
  <sheetViews>
    <sheetView zoomScale="84" zoomScaleNormal="84" workbookViewId="0">
      <selection activeCell="C4" sqref="C4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5" style="8" customWidth="1"/>
    <col min="6" max="6" width="11.7109375" style="8" customWidth="1"/>
    <col min="7" max="8" width="15.4257812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632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93.75" x14ac:dyDescent="0.25">
      <c r="A3" s="21">
        <v>1</v>
      </c>
      <c r="B3" s="22" t="s">
        <v>103</v>
      </c>
      <c r="C3" s="23" t="s">
        <v>697</v>
      </c>
      <c r="D3" s="45" t="s">
        <v>6</v>
      </c>
      <c r="E3" s="25">
        <v>2012</v>
      </c>
      <c r="F3" s="25">
        <v>2013</v>
      </c>
      <c r="G3" s="26">
        <v>7560713</v>
      </c>
      <c r="H3" s="185">
        <f>PRODUCT(G3,10.042)</f>
        <v>75924679.945999995</v>
      </c>
      <c r="I3" s="27" t="s">
        <v>104</v>
      </c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29"/>
  <sheetViews>
    <sheetView topLeftCell="A410" zoomScale="84" zoomScaleNormal="84" workbookViewId="0">
      <selection activeCell="D424" sqref="D424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5703125" style="8" customWidth="1"/>
    <col min="6" max="6" width="10.7109375" style="8" customWidth="1"/>
    <col min="7" max="8" width="17.2851562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633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1816</v>
      </c>
      <c r="C3" s="16" t="s">
        <v>744</v>
      </c>
      <c r="D3" s="31" t="s">
        <v>6</v>
      </c>
      <c r="E3" s="18">
        <v>2002</v>
      </c>
      <c r="F3" s="18">
        <v>2003</v>
      </c>
      <c r="G3" s="19">
        <v>5000000</v>
      </c>
      <c r="H3" s="185">
        <f t="shared" ref="H3:H21" si="0">PRODUCT(G3,20.546)</f>
        <v>102730000</v>
      </c>
      <c r="I3" s="20" t="s">
        <v>1586</v>
      </c>
    </row>
    <row r="4" spans="1:9" s="30" customFormat="1" ht="37.5" x14ac:dyDescent="0.25">
      <c r="A4" s="14">
        <v>2</v>
      </c>
      <c r="B4" s="15" t="s">
        <v>1696</v>
      </c>
      <c r="C4" s="16" t="s">
        <v>744</v>
      </c>
      <c r="D4" s="31" t="s">
        <v>6</v>
      </c>
      <c r="E4" s="18">
        <v>2002</v>
      </c>
      <c r="F4" s="18">
        <v>2003</v>
      </c>
      <c r="G4" s="19">
        <v>110032</v>
      </c>
      <c r="H4" s="185">
        <f t="shared" si="0"/>
        <v>2260717.4720000001</v>
      </c>
      <c r="I4" s="20" t="s">
        <v>1542</v>
      </c>
    </row>
    <row r="5" spans="1:9" s="30" customFormat="1" ht="37.5" x14ac:dyDescent="0.25">
      <c r="A5" s="14">
        <v>3</v>
      </c>
      <c r="B5" s="15" t="s">
        <v>180</v>
      </c>
      <c r="C5" s="16" t="s">
        <v>744</v>
      </c>
      <c r="D5" s="31" t="s">
        <v>6</v>
      </c>
      <c r="E5" s="18">
        <v>2002</v>
      </c>
      <c r="F5" s="18">
        <v>2003</v>
      </c>
      <c r="G5" s="19">
        <v>475051</v>
      </c>
      <c r="H5" s="185">
        <f t="shared" si="0"/>
        <v>9760397.845999999</v>
      </c>
      <c r="I5" s="20" t="s">
        <v>1528</v>
      </c>
    </row>
    <row r="6" spans="1:9" s="30" customFormat="1" ht="18.75" x14ac:dyDescent="0.25">
      <c r="A6" s="14">
        <v>4</v>
      </c>
      <c r="B6" s="15" t="s">
        <v>192</v>
      </c>
      <c r="C6" s="16" t="s">
        <v>744</v>
      </c>
      <c r="D6" s="31" t="s">
        <v>9</v>
      </c>
      <c r="E6" s="18">
        <v>2003</v>
      </c>
      <c r="F6" s="18">
        <v>2003</v>
      </c>
      <c r="G6" s="19">
        <v>128355</v>
      </c>
      <c r="H6" s="185">
        <f t="shared" si="0"/>
        <v>2637181.83</v>
      </c>
      <c r="I6" s="20" t="s">
        <v>1533</v>
      </c>
    </row>
    <row r="7" spans="1:9" s="30" customFormat="1" ht="37.5" x14ac:dyDescent="0.25">
      <c r="A7" s="14">
        <v>5</v>
      </c>
      <c r="B7" s="15" t="s">
        <v>193</v>
      </c>
      <c r="C7" s="16" t="s">
        <v>744</v>
      </c>
      <c r="D7" s="31" t="s">
        <v>9</v>
      </c>
      <c r="E7" s="18">
        <v>2003</v>
      </c>
      <c r="F7" s="18">
        <v>2003</v>
      </c>
      <c r="G7" s="19">
        <v>139999</v>
      </c>
      <c r="H7" s="185">
        <f t="shared" si="0"/>
        <v>2876419.4539999999</v>
      </c>
      <c r="I7" s="20" t="s">
        <v>1529</v>
      </c>
    </row>
    <row r="8" spans="1:9" s="30" customFormat="1" ht="37.5" x14ac:dyDescent="0.25">
      <c r="A8" s="14">
        <v>6</v>
      </c>
      <c r="B8" s="15" t="s">
        <v>194</v>
      </c>
      <c r="C8" s="16" t="s">
        <v>744</v>
      </c>
      <c r="D8" s="31" t="s">
        <v>9</v>
      </c>
      <c r="E8" s="18">
        <v>2003</v>
      </c>
      <c r="F8" s="18">
        <v>2003</v>
      </c>
      <c r="G8" s="19">
        <v>209612</v>
      </c>
      <c r="H8" s="185">
        <f t="shared" si="0"/>
        <v>4306688.1519999998</v>
      </c>
      <c r="I8" s="20" t="s">
        <v>1528</v>
      </c>
    </row>
    <row r="9" spans="1:9" s="30" customFormat="1" ht="37.5" x14ac:dyDescent="0.25">
      <c r="A9" s="14">
        <v>7</v>
      </c>
      <c r="B9" s="15" t="s">
        <v>1817</v>
      </c>
      <c r="C9" s="16" t="s">
        <v>744</v>
      </c>
      <c r="D9" s="31" t="s">
        <v>30</v>
      </c>
      <c r="E9" s="18">
        <v>2003</v>
      </c>
      <c r="F9" s="18">
        <v>2003</v>
      </c>
      <c r="G9" s="19">
        <v>200149</v>
      </c>
      <c r="H9" s="185">
        <f t="shared" si="0"/>
        <v>4112261.3539999998</v>
      </c>
      <c r="I9" s="20" t="s">
        <v>1524</v>
      </c>
    </row>
    <row r="10" spans="1:9" s="30" customFormat="1" ht="37.5" x14ac:dyDescent="0.25">
      <c r="A10" s="14">
        <v>8</v>
      </c>
      <c r="B10" s="15" t="s">
        <v>1818</v>
      </c>
      <c r="C10" s="16" t="s">
        <v>744</v>
      </c>
      <c r="D10" s="31" t="s">
        <v>31</v>
      </c>
      <c r="E10" s="18">
        <v>2003</v>
      </c>
      <c r="F10" s="18">
        <v>2003</v>
      </c>
      <c r="G10" s="19">
        <v>118158</v>
      </c>
      <c r="H10" s="185">
        <f t="shared" si="0"/>
        <v>2427674.2680000002</v>
      </c>
      <c r="I10" s="20" t="s">
        <v>1529</v>
      </c>
    </row>
    <row r="11" spans="1:9" s="30" customFormat="1" ht="37.5" x14ac:dyDescent="0.25">
      <c r="A11" s="14">
        <v>9</v>
      </c>
      <c r="B11" s="15" t="s">
        <v>211</v>
      </c>
      <c r="C11" s="16" t="s">
        <v>744</v>
      </c>
      <c r="D11" s="31" t="s">
        <v>33</v>
      </c>
      <c r="E11" s="18">
        <v>2002</v>
      </c>
      <c r="F11" s="18">
        <v>2003</v>
      </c>
      <c r="G11" s="19">
        <v>144005</v>
      </c>
      <c r="H11" s="185">
        <f t="shared" si="0"/>
        <v>2958726.73</v>
      </c>
      <c r="I11" s="20" t="s">
        <v>1521</v>
      </c>
    </row>
    <row r="12" spans="1:9" ht="37.5" x14ac:dyDescent="0.45">
      <c r="A12" s="14">
        <v>10</v>
      </c>
      <c r="B12" s="15" t="s">
        <v>214</v>
      </c>
      <c r="C12" s="16" t="s">
        <v>744</v>
      </c>
      <c r="D12" s="31" t="s">
        <v>34</v>
      </c>
      <c r="E12" s="18">
        <v>2002</v>
      </c>
      <c r="F12" s="18">
        <v>2003</v>
      </c>
      <c r="G12" s="19">
        <v>103921</v>
      </c>
      <c r="H12" s="185">
        <f t="shared" si="0"/>
        <v>2135160.8659999999</v>
      </c>
      <c r="I12" s="20" t="s">
        <v>1545</v>
      </c>
    </row>
    <row r="13" spans="1:9" ht="37.5" x14ac:dyDescent="0.45">
      <c r="A13" s="14">
        <v>11</v>
      </c>
      <c r="B13" s="15" t="s">
        <v>439</v>
      </c>
      <c r="C13" s="16" t="s">
        <v>744</v>
      </c>
      <c r="D13" s="31" t="s">
        <v>34</v>
      </c>
      <c r="E13" s="18">
        <v>2002</v>
      </c>
      <c r="F13" s="18">
        <v>2003</v>
      </c>
      <c r="G13" s="19">
        <v>191063</v>
      </c>
      <c r="H13" s="185">
        <f t="shared" si="0"/>
        <v>3925580.398</v>
      </c>
      <c r="I13" s="20" t="s">
        <v>1531</v>
      </c>
    </row>
    <row r="14" spans="1:9" x14ac:dyDescent="0.45">
      <c r="A14" s="14">
        <v>12</v>
      </c>
      <c r="B14" s="15" t="s">
        <v>243</v>
      </c>
      <c r="C14" s="16" t="s">
        <v>744</v>
      </c>
      <c r="D14" s="31" t="s">
        <v>36</v>
      </c>
      <c r="E14" s="18">
        <v>2002</v>
      </c>
      <c r="F14" s="18">
        <v>2003</v>
      </c>
      <c r="G14" s="19">
        <v>125961</v>
      </c>
      <c r="H14" s="185">
        <f t="shared" si="0"/>
        <v>2587994.7059999998</v>
      </c>
      <c r="I14" s="20" t="s">
        <v>1533</v>
      </c>
    </row>
    <row r="15" spans="1:9" ht="37.5" x14ac:dyDescent="0.45">
      <c r="A15" s="14">
        <v>13</v>
      </c>
      <c r="B15" s="15" t="s">
        <v>244</v>
      </c>
      <c r="C15" s="16" t="s">
        <v>744</v>
      </c>
      <c r="D15" s="31" t="s">
        <v>36</v>
      </c>
      <c r="E15" s="18">
        <v>2002</v>
      </c>
      <c r="F15" s="18">
        <v>2003</v>
      </c>
      <c r="G15" s="19">
        <v>128410</v>
      </c>
      <c r="H15" s="185">
        <f t="shared" si="0"/>
        <v>2638311.86</v>
      </c>
      <c r="I15" s="20" t="s">
        <v>1521</v>
      </c>
    </row>
    <row r="16" spans="1:9" ht="37.5" x14ac:dyDescent="0.45">
      <c r="A16" s="14">
        <v>14</v>
      </c>
      <c r="B16" s="15" t="s">
        <v>251</v>
      </c>
      <c r="C16" s="16" t="s">
        <v>744</v>
      </c>
      <c r="D16" s="31" t="s">
        <v>13</v>
      </c>
      <c r="E16" s="18">
        <v>2002</v>
      </c>
      <c r="F16" s="18">
        <v>2003</v>
      </c>
      <c r="G16" s="19">
        <v>151621</v>
      </c>
      <c r="H16" s="185">
        <f t="shared" si="0"/>
        <v>3115205.0660000001</v>
      </c>
      <c r="I16" s="20" t="s">
        <v>1537</v>
      </c>
    </row>
    <row r="17" spans="1:9" ht="37.5" x14ac:dyDescent="0.45">
      <c r="A17" s="14">
        <v>15</v>
      </c>
      <c r="B17" s="15" t="s">
        <v>277</v>
      </c>
      <c r="C17" s="16" t="s">
        <v>744</v>
      </c>
      <c r="D17" s="31" t="s">
        <v>15</v>
      </c>
      <c r="E17" s="18">
        <v>2002</v>
      </c>
      <c r="F17" s="18">
        <v>2003</v>
      </c>
      <c r="G17" s="19">
        <v>77139</v>
      </c>
      <c r="H17" s="185">
        <f t="shared" si="0"/>
        <v>1584897.8939999999</v>
      </c>
      <c r="I17" s="20" t="s">
        <v>1536</v>
      </c>
    </row>
    <row r="18" spans="1:9" ht="37.5" x14ac:dyDescent="0.45">
      <c r="A18" s="14">
        <v>16</v>
      </c>
      <c r="B18" s="15" t="s">
        <v>278</v>
      </c>
      <c r="C18" s="16" t="s">
        <v>744</v>
      </c>
      <c r="D18" s="31" t="s">
        <v>15</v>
      </c>
      <c r="E18" s="18">
        <v>2002</v>
      </c>
      <c r="F18" s="18">
        <v>2003</v>
      </c>
      <c r="G18" s="19">
        <v>1972050</v>
      </c>
      <c r="H18" s="185">
        <f t="shared" si="0"/>
        <v>40517739.299999997</v>
      </c>
      <c r="I18" s="20" t="s">
        <v>1548</v>
      </c>
    </row>
    <row r="19" spans="1:9" x14ac:dyDescent="0.45">
      <c r="A19" s="14">
        <v>17</v>
      </c>
      <c r="B19" s="15" t="s">
        <v>305</v>
      </c>
      <c r="C19" s="16" t="s">
        <v>744</v>
      </c>
      <c r="D19" s="31" t="s">
        <v>40</v>
      </c>
      <c r="E19" s="18">
        <v>2003</v>
      </c>
      <c r="F19" s="18">
        <v>2003</v>
      </c>
      <c r="G19" s="19">
        <v>129498</v>
      </c>
      <c r="H19" s="185">
        <f t="shared" si="0"/>
        <v>2660665.9079999998</v>
      </c>
      <c r="I19" s="20" t="s">
        <v>1533</v>
      </c>
    </row>
    <row r="20" spans="1:9" ht="37.5" x14ac:dyDescent="0.45">
      <c r="A20" s="14">
        <v>18</v>
      </c>
      <c r="B20" s="15" t="s">
        <v>1819</v>
      </c>
      <c r="C20" s="16" t="s">
        <v>744</v>
      </c>
      <c r="D20" s="31" t="s">
        <v>40</v>
      </c>
      <c r="E20" s="18">
        <v>2003</v>
      </c>
      <c r="F20" s="18">
        <v>2003</v>
      </c>
      <c r="G20" s="19">
        <v>526022</v>
      </c>
      <c r="H20" s="185">
        <f t="shared" si="0"/>
        <v>10807648.012</v>
      </c>
      <c r="I20" s="20" t="s">
        <v>1569</v>
      </c>
    </row>
    <row r="21" spans="1:9" ht="37.5" x14ac:dyDescent="0.45">
      <c r="A21" s="14">
        <v>19</v>
      </c>
      <c r="B21" s="15" t="s">
        <v>1820</v>
      </c>
      <c r="C21" s="16" t="s">
        <v>744</v>
      </c>
      <c r="D21" s="31" t="s">
        <v>41</v>
      </c>
      <c r="E21" s="18">
        <v>2003</v>
      </c>
      <c r="F21" s="18">
        <v>2003</v>
      </c>
      <c r="G21" s="19">
        <v>132402</v>
      </c>
      <c r="H21" s="185">
        <f t="shared" si="0"/>
        <v>2720331.4920000001</v>
      </c>
      <c r="I21" s="20" t="s">
        <v>1520</v>
      </c>
    </row>
    <row r="22" spans="1:9" ht="56.25" x14ac:dyDescent="0.45">
      <c r="A22" s="14">
        <v>20</v>
      </c>
      <c r="B22" s="15" t="s">
        <v>420</v>
      </c>
      <c r="C22" s="16" t="s">
        <v>744</v>
      </c>
      <c r="D22" s="31" t="s">
        <v>6</v>
      </c>
      <c r="E22" s="18">
        <v>2002</v>
      </c>
      <c r="F22" s="18">
        <v>2004</v>
      </c>
      <c r="G22" s="19">
        <v>103640</v>
      </c>
      <c r="H22" s="185">
        <f t="shared" ref="H22:H39" si="1">PRODUCT(G22,17.726)</f>
        <v>1837122.64</v>
      </c>
      <c r="I22" s="20" t="s">
        <v>1521</v>
      </c>
    </row>
    <row r="23" spans="1:9" ht="56.25" x14ac:dyDescent="0.45">
      <c r="A23" s="14">
        <v>21</v>
      </c>
      <c r="B23" s="15" t="s">
        <v>212</v>
      </c>
      <c r="C23" s="16" t="s">
        <v>744</v>
      </c>
      <c r="D23" s="31" t="s">
        <v>33</v>
      </c>
      <c r="E23" s="18">
        <v>2002</v>
      </c>
      <c r="F23" s="18">
        <v>2004</v>
      </c>
      <c r="G23" s="19">
        <v>1228468</v>
      </c>
      <c r="H23" s="185">
        <f t="shared" si="1"/>
        <v>21775823.767999999</v>
      </c>
      <c r="I23" s="20" t="s">
        <v>1522</v>
      </c>
    </row>
    <row r="24" spans="1:9" ht="56.25" x14ac:dyDescent="0.45">
      <c r="A24" s="14">
        <v>22</v>
      </c>
      <c r="B24" s="15" t="s">
        <v>436</v>
      </c>
      <c r="C24" s="16" t="s">
        <v>744</v>
      </c>
      <c r="D24" s="31" t="s">
        <v>34</v>
      </c>
      <c r="E24" s="18">
        <v>2002</v>
      </c>
      <c r="F24" s="18">
        <v>2004</v>
      </c>
      <c r="G24" s="19">
        <v>604928</v>
      </c>
      <c r="H24" s="185">
        <f t="shared" si="1"/>
        <v>10722953.728</v>
      </c>
      <c r="I24" s="20" t="s">
        <v>1523</v>
      </c>
    </row>
    <row r="25" spans="1:9" ht="37.5" x14ac:dyDescent="0.45">
      <c r="A25" s="14">
        <v>23</v>
      </c>
      <c r="B25" s="15" t="s">
        <v>215</v>
      </c>
      <c r="C25" s="16" t="s">
        <v>744</v>
      </c>
      <c r="D25" s="31" t="s">
        <v>34</v>
      </c>
      <c r="E25" s="18">
        <v>2002</v>
      </c>
      <c r="F25" s="18">
        <v>2004</v>
      </c>
      <c r="G25" s="19">
        <v>355424</v>
      </c>
      <c r="H25" s="185">
        <f t="shared" si="1"/>
        <v>6300245.824</v>
      </c>
      <c r="I25" s="20" t="s">
        <v>1524</v>
      </c>
    </row>
    <row r="26" spans="1:9" ht="37.5" x14ac:dyDescent="0.45">
      <c r="A26" s="14">
        <v>24</v>
      </c>
      <c r="B26" s="15" t="s">
        <v>444</v>
      </c>
      <c r="C26" s="16" t="s">
        <v>744</v>
      </c>
      <c r="D26" s="31" t="s">
        <v>36</v>
      </c>
      <c r="E26" s="18">
        <v>2002</v>
      </c>
      <c r="F26" s="18">
        <v>2004</v>
      </c>
      <c r="G26" s="19">
        <v>285651</v>
      </c>
      <c r="H26" s="185">
        <f t="shared" si="1"/>
        <v>5063449.6260000002</v>
      </c>
      <c r="I26" s="20" t="s">
        <v>1525</v>
      </c>
    </row>
    <row r="27" spans="1:9" ht="37.5" x14ac:dyDescent="0.45">
      <c r="A27" s="14">
        <v>25</v>
      </c>
      <c r="B27" s="15" t="s">
        <v>445</v>
      </c>
      <c r="C27" s="16" t="s">
        <v>744</v>
      </c>
      <c r="D27" s="31" t="s">
        <v>36</v>
      </c>
      <c r="E27" s="18">
        <v>2002</v>
      </c>
      <c r="F27" s="18">
        <v>2004</v>
      </c>
      <c r="G27" s="19">
        <v>895300</v>
      </c>
      <c r="H27" s="185">
        <f t="shared" si="1"/>
        <v>15870087.799999999</v>
      </c>
      <c r="I27" s="20" t="s">
        <v>1526</v>
      </c>
    </row>
    <row r="28" spans="1:9" ht="37.5" x14ac:dyDescent="0.45">
      <c r="A28" s="14">
        <v>26</v>
      </c>
      <c r="B28" s="15" t="s">
        <v>245</v>
      </c>
      <c r="C28" s="16" t="s">
        <v>744</v>
      </c>
      <c r="D28" s="31" t="s">
        <v>36</v>
      </c>
      <c r="E28" s="18">
        <v>2002</v>
      </c>
      <c r="F28" s="18">
        <v>2004</v>
      </c>
      <c r="G28" s="19">
        <v>330802</v>
      </c>
      <c r="H28" s="185">
        <f t="shared" si="1"/>
        <v>5863796.2519999994</v>
      </c>
      <c r="I28" s="20" t="s">
        <v>1524</v>
      </c>
    </row>
    <row r="29" spans="1:9" ht="37.5" x14ac:dyDescent="0.45">
      <c r="A29" s="14">
        <v>27</v>
      </c>
      <c r="B29" s="15" t="s">
        <v>252</v>
      </c>
      <c r="C29" s="16" t="s">
        <v>744</v>
      </c>
      <c r="D29" s="31" t="s">
        <v>13</v>
      </c>
      <c r="E29" s="18">
        <v>2002</v>
      </c>
      <c r="F29" s="18">
        <v>2004</v>
      </c>
      <c r="G29" s="19">
        <v>448649</v>
      </c>
      <c r="H29" s="185">
        <f t="shared" si="1"/>
        <v>7952752.1739999996</v>
      </c>
      <c r="I29" s="20" t="s">
        <v>1521</v>
      </c>
    </row>
    <row r="30" spans="1:9" ht="56.25" x14ac:dyDescent="0.45">
      <c r="A30" s="14">
        <v>28</v>
      </c>
      <c r="B30" s="15" t="s">
        <v>1821</v>
      </c>
      <c r="C30" s="16" t="s">
        <v>744</v>
      </c>
      <c r="D30" s="31" t="s">
        <v>13</v>
      </c>
      <c r="E30" s="18">
        <v>2002</v>
      </c>
      <c r="F30" s="18">
        <v>2004</v>
      </c>
      <c r="G30" s="19">
        <v>300089</v>
      </c>
      <c r="H30" s="185">
        <f t="shared" si="1"/>
        <v>5319377.6140000001</v>
      </c>
      <c r="I30" s="20" t="s">
        <v>1527</v>
      </c>
    </row>
    <row r="31" spans="1:9" x14ac:dyDescent="0.45">
      <c r="A31" s="14">
        <v>29</v>
      </c>
      <c r="B31" s="15" t="s">
        <v>262</v>
      </c>
      <c r="C31" s="16" t="s">
        <v>744</v>
      </c>
      <c r="D31" s="31" t="s">
        <v>14</v>
      </c>
      <c r="E31" s="18">
        <v>2002</v>
      </c>
      <c r="F31" s="18">
        <v>2004</v>
      </c>
      <c r="G31" s="19">
        <v>412761</v>
      </c>
      <c r="H31" s="185">
        <f t="shared" si="1"/>
        <v>7316601.4859999996</v>
      </c>
      <c r="I31" s="20" t="s">
        <v>1528</v>
      </c>
    </row>
    <row r="32" spans="1:9" ht="37.5" x14ac:dyDescent="0.45">
      <c r="A32" s="14">
        <v>30</v>
      </c>
      <c r="B32" s="15" t="s">
        <v>263</v>
      </c>
      <c r="C32" s="16" t="s">
        <v>744</v>
      </c>
      <c r="D32" s="31" t="s">
        <v>14</v>
      </c>
      <c r="E32" s="18">
        <v>2002</v>
      </c>
      <c r="F32" s="18">
        <v>2004</v>
      </c>
      <c r="G32" s="19">
        <v>159907</v>
      </c>
      <c r="H32" s="185">
        <f t="shared" si="1"/>
        <v>2834511.4819999998</v>
      </c>
      <c r="I32" s="20" t="s">
        <v>1524</v>
      </c>
    </row>
    <row r="33" spans="1:9" x14ac:dyDescent="0.45">
      <c r="A33" s="14">
        <v>31</v>
      </c>
      <c r="B33" s="15" t="s">
        <v>1822</v>
      </c>
      <c r="C33" s="16" t="s">
        <v>744</v>
      </c>
      <c r="D33" s="31" t="s">
        <v>15</v>
      </c>
      <c r="E33" s="18">
        <v>2004</v>
      </c>
      <c r="F33" s="18">
        <v>2004</v>
      </c>
      <c r="G33" s="19">
        <v>570000</v>
      </c>
      <c r="H33" s="185">
        <f t="shared" si="1"/>
        <v>10103820</v>
      </c>
      <c r="I33" s="20" t="s">
        <v>1823</v>
      </c>
    </row>
    <row r="34" spans="1:9" ht="37.5" x14ac:dyDescent="0.45">
      <c r="A34" s="14">
        <v>32</v>
      </c>
      <c r="B34" s="15" t="s">
        <v>280</v>
      </c>
      <c r="C34" s="16" t="s">
        <v>744</v>
      </c>
      <c r="D34" s="31" t="s">
        <v>15</v>
      </c>
      <c r="E34" s="18">
        <v>2002</v>
      </c>
      <c r="F34" s="18">
        <v>2004</v>
      </c>
      <c r="G34" s="19">
        <v>425878</v>
      </c>
      <c r="H34" s="185">
        <f t="shared" si="1"/>
        <v>7549113.4279999994</v>
      </c>
      <c r="I34" s="20" t="s">
        <v>1531</v>
      </c>
    </row>
    <row r="35" spans="1:9" ht="37.5" x14ac:dyDescent="0.45">
      <c r="A35" s="14">
        <v>33</v>
      </c>
      <c r="B35" s="15" t="s">
        <v>281</v>
      </c>
      <c r="C35" s="16" t="s">
        <v>744</v>
      </c>
      <c r="D35" s="31" t="s">
        <v>15</v>
      </c>
      <c r="E35" s="18">
        <v>2004</v>
      </c>
      <c r="F35" s="18">
        <v>2004</v>
      </c>
      <c r="G35" s="19">
        <v>114800</v>
      </c>
      <c r="H35" s="185">
        <f t="shared" si="1"/>
        <v>2034944.7999999998</v>
      </c>
      <c r="I35" s="20" t="s">
        <v>1532</v>
      </c>
    </row>
    <row r="36" spans="1:9" ht="37.5" x14ac:dyDescent="0.45">
      <c r="A36" s="14">
        <v>34</v>
      </c>
      <c r="B36" s="15" t="s">
        <v>279</v>
      </c>
      <c r="C36" s="16" t="s">
        <v>744</v>
      </c>
      <c r="D36" s="31" t="s">
        <v>15</v>
      </c>
      <c r="E36" s="18">
        <v>2002</v>
      </c>
      <c r="F36" s="18">
        <v>2004</v>
      </c>
      <c r="G36" s="19">
        <v>1972050</v>
      </c>
      <c r="H36" s="185">
        <f t="shared" si="1"/>
        <v>34956558.299999997</v>
      </c>
      <c r="I36" s="20" t="s">
        <v>1528</v>
      </c>
    </row>
    <row r="37" spans="1:9" ht="37.5" x14ac:dyDescent="0.45">
      <c r="A37" s="14">
        <v>35</v>
      </c>
      <c r="B37" s="15" t="s">
        <v>181</v>
      </c>
      <c r="C37" s="16" t="s">
        <v>744</v>
      </c>
      <c r="D37" s="31" t="s">
        <v>40</v>
      </c>
      <c r="E37" s="18">
        <v>2002</v>
      </c>
      <c r="F37" s="18">
        <v>2004</v>
      </c>
      <c r="G37" s="19">
        <v>430656</v>
      </c>
      <c r="H37" s="185">
        <f t="shared" si="1"/>
        <v>7633808.2560000001</v>
      </c>
      <c r="I37" s="20" t="s">
        <v>1528</v>
      </c>
    </row>
    <row r="38" spans="1:9" ht="37.5" x14ac:dyDescent="0.45">
      <c r="A38" s="14">
        <v>36</v>
      </c>
      <c r="B38" s="15" t="s">
        <v>306</v>
      </c>
      <c r="C38" s="16" t="s">
        <v>744</v>
      </c>
      <c r="D38" s="31" t="s">
        <v>40</v>
      </c>
      <c r="E38" s="18">
        <v>2004</v>
      </c>
      <c r="F38" s="18">
        <v>2004</v>
      </c>
      <c r="G38" s="19">
        <v>477381</v>
      </c>
      <c r="H38" s="185">
        <f t="shared" si="1"/>
        <v>8462055.6059999987</v>
      </c>
      <c r="I38" s="20" t="s">
        <v>1527</v>
      </c>
    </row>
    <row r="39" spans="1:9" ht="37.5" x14ac:dyDescent="0.45">
      <c r="A39" s="14">
        <v>37</v>
      </c>
      <c r="B39" s="15" t="s">
        <v>307</v>
      </c>
      <c r="C39" s="16" t="s">
        <v>744</v>
      </c>
      <c r="D39" s="31" t="s">
        <v>40</v>
      </c>
      <c r="E39" s="18">
        <v>2004</v>
      </c>
      <c r="F39" s="18">
        <v>2004</v>
      </c>
      <c r="G39" s="19">
        <v>445989</v>
      </c>
      <c r="H39" s="185">
        <f t="shared" si="1"/>
        <v>7905601.0139999995</v>
      </c>
      <c r="I39" s="20" t="s">
        <v>1528</v>
      </c>
    </row>
    <row r="40" spans="1:9" ht="37.5" x14ac:dyDescent="0.45">
      <c r="A40" s="14">
        <v>38</v>
      </c>
      <c r="B40" s="15" t="s">
        <v>183</v>
      </c>
      <c r="C40" s="16" t="s">
        <v>744</v>
      </c>
      <c r="D40" s="31" t="s">
        <v>6</v>
      </c>
      <c r="E40" s="18">
        <v>2004</v>
      </c>
      <c r="F40" s="18">
        <v>2005</v>
      </c>
      <c r="G40" s="19">
        <v>180000</v>
      </c>
      <c r="H40" s="185">
        <f t="shared" ref="H40:H57" si="2">PRODUCT(G40,15.877)</f>
        <v>2857860</v>
      </c>
      <c r="I40" s="20" t="s">
        <v>1533</v>
      </c>
    </row>
    <row r="41" spans="1:9" ht="37.5" x14ac:dyDescent="0.45">
      <c r="A41" s="14">
        <v>39</v>
      </c>
      <c r="B41" s="15" t="s">
        <v>182</v>
      </c>
      <c r="C41" s="16" t="s">
        <v>744</v>
      </c>
      <c r="D41" s="31" t="s">
        <v>6</v>
      </c>
      <c r="E41" s="18">
        <v>2003</v>
      </c>
      <c r="F41" s="18">
        <v>2005</v>
      </c>
      <c r="G41" s="19">
        <v>434230</v>
      </c>
      <c r="H41" s="185">
        <f t="shared" si="2"/>
        <v>6894269.71</v>
      </c>
      <c r="I41" s="20" t="s">
        <v>1534</v>
      </c>
    </row>
    <row r="42" spans="1:9" ht="37.5" x14ac:dyDescent="0.45">
      <c r="A42" s="14">
        <v>40</v>
      </c>
      <c r="B42" s="15" t="s">
        <v>195</v>
      </c>
      <c r="C42" s="16" t="s">
        <v>744</v>
      </c>
      <c r="D42" s="31" t="s">
        <v>9</v>
      </c>
      <c r="E42" s="18">
        <v>2004</v>
      </c>
      <c r="F42" s="18">
        <v>2005</v>
      </c>
      <c r="G42" s="19">
        <v>215732</v>
      </c>
      <c r="H42" s="185">
        <f t="shared" si="2"/>
        <v>3425176.9640000002</v>
      </c>
      <c r="I42" s="20" t="s">
        <v>1524</v>
      </c>
    </row>
    <row r="43" spans="1:9" ht="37.5" x14ac:dyDescent="0.45">
      <c r="A43" s="14">
        <v>41</v>
      </c>
      <c r="B43" s="15" t="s">
        <v>424</v>
      </c>
      <c r="C43" s="16" t="s">
        <v>744</v>
      </c>
      <c r="D43" s="31" t="s">
        <v>9</v>
      </c>
      <c r="E43" s="18">
        <v>2005</v>
      </c>
      <c r="F43" s="18">
        <v>2005</v>
      </c>
      <c r="G43" s="19">
        <v>133000</v>
      </c>
      <c r="H43" s="185">
        <f t="shared" si="2"/>
        <v>2111641</v>
      </c>
      <c r="I43" s="20" t="s">
        <v>1532</v>
      </c>
    </row>
    <row r="44" spans="1:9" ht="37.5" x14ac:dyDescent="0.45">
      <c r="A44" s="14">
        <v>42</v>
      </c>
      <c r="B44" s="15" t="s">
        <v>206</v>
      </c>
      <c r="C44" s="16" t="s">
        <v>744</v>
      </c>
      <c r="D44" s="31" t="s">
        <v>31</v>
      </c>
      <c r="E44" s="18">
        <v>2005</v>
      </c>
      <c r="F44" s="18">
        <v>2005</v>
      </c>
      <c r="G44" s="19">
        <v>98400</v>
      </c>
      <c r="H44" s="185">
        <f t="shared" si="2"/>
        <v>1562296.8</v>
      </c>
      <c r="I44" s="20" t="s">
        <v>1533</v>
      </c>
    </row>
    <row r="45" spans="1:9" ht="37.5" x14ac:dyDescent="0.45">
      <c r="A45" s="14">
        <v>43</v>
      </c>
      <c r="B45" s="15" t="s">
        <v>216</v>
      </c>
      <c r="C45" s="16" t="s">
        <v>744</v>
      </c>
      <c r="D45" s="31" t="s">
        <v>34</v>
      </c>
      <c r="E45" s="18">
        <v>2003</v>
      </c>
      <c r="F45" s="18">
        <v>2005</v>
      </c>
      <c r="G45" s="19">
        <v>193703</v>
      </c>
      <c r="H45" s="185">
        <f t="shared" si="2"/>
        <v>3075422.531</v>
      </c>
      <c r="I45" s="20" t="s">
        <v>1535</v>
      </c>
    </row>
    <row r="46" spans="1:9" ht="37.5" x14ac:dyDescent="0.45">
      <c r="A46" s="14">
        <v>44</v>
      </c>
      <c r="B46" s="15" t="s">
        <v>217</v>
      </c>
      <c r="C46" s="16" t="s">
        <v>744</v>
      </c>
      <c r="D46" s="31" t="s">
        <v>34</v>
      </c>
      <c r="E46" s="18">
        <v>2003</v>
      </c>
      <c r="F46" s="18">
        <v>2005</v>
      </c>
      <c r="G46" s="19">
        <v>190691</v>
      </c>
      <c r="H46" s="185">
        <f t="shared" si="2"/>
        <v>3027601.0070000002</v>
      </c>
      <c r="I46" s="20" t="s">
        <v>1536</v>
      </c>
    </row>
    <row r="47" spans="1:9" ht="37.5" x14ac:dyDescent="0.45">
      <c r="A47" s="14">
        <v>45</v>
      </c>
      <c r="B47" s="15" t="s">
        <v>218</v>
      </c>
      <c r="C47" s="16" t="s">
        <v>744</v>
      </c>
      <c r="D47" s="31" t="s">
        <v>34</v>
      </c>
      <c r="E47" s="18">
        <v>2004</v>
      </c>
      <c r="F47" s="18">
        <v>2005</v>
      </c>
      <c r="G47" s="19">
        <v>174114</v>
      </c>
      <c r="H47" s="185">
        <f t="shared" si="2"/>
        <v>2764407.9780000001</v>
      </c>
      <c r="I47" s="20" t="s">
        <v>1537</v>
      </c>
    </row>
    <row r="48" spans="1:9" ht="37.5" x14ac:dyDescent="0.45">
      <c r="A48" s="14">
        <v>46</v>
      </c>
      <c r="B48" s="15" t="s">
        <v>219</v>
      </c>
      <c r="C48" s="16" t="s">
        <v>744</v>
      </c>
      <c r="D48" s="31" t="s">
        <v>34</v>
      </c>
      <c r="E48" s="18">
        <v>2003</v>
      </c>
      <c r="F48" s="18">
        <v>2005</v>
      </c>
      <c r="G48" s="19">
        <v>149859</v>
      </c>
      <c r="H48" s="185">
        <f t="shared" si="2"/>
        <v>2379311.3429999999</v>
      </c>
      <c r="I48" s="20" t="s">
        <v>1536</v>
      </c>
    </row>
    <row r="49" spans="1:9" ht="37.5" x14ac:dyDescent="0.45">
      <c r="A49" s="14">
        <v>47</v>
      </c>
      <c r="B49" s="15" t="s">
        <v>236</v>
      </c>
      <c r="C49" s="16" t="s">
        <v>744</v>
      </c>
      <c r="D49" s="31" t="s">
        <v>35</v>
      </c>
      <c r="E49" s="18">
        <v>2005</v>
      </c>
      <c r="F49" s="18">
        <v>2005</v>
      </c>
      <c r="G49" s="19">
        <v>82400</v>
      </c>
      <c r="H49" s="185">
        <f t="shared" si="2"/>
        <v>1308264.8</v>
      </c>
      <c r="I49" s="20" t="s">
        <v>1538</v>
      </c>
    </row>
    <row r="50" spans="1:9" ht="37.5" x14ac:dyDescent="0.45">
      <c r="A50" s="14">
        <v>48</v>
      </c>
      <c r="B50" s="15" t="s">
        <v>253</v>
      </c>
      <c r="C50" s="16" t="s">
        <v>744</v>
      </c>
      <c r="D50" s="31" t="s">
        <v>13</v>
      </c>
      <c r="E50" s="18">
        <v>2005</v>
      </c>
      <c r="F50" s="18">
        <v>2005</v>
      </c>
      <c r="G50" s="19">
        <v>98400</v>
      </c>
      <c r="H50" s="185">
        <f t="shared" si="2"/>
        <v>1562296.8</v>
      </c>
      <c r="I50" s="20" t="s">
        <v>1539</v>
      </c>
    </row>
    <row r="51" spans="1:9" ht="37.5" x14ac:dyDescent="0.45">
      <c r="A51" s="14">
        <v>49</v>
      </c>
      <c r="B51" s="15" t="s">
        <v>251</v>
      </c>
      <c r="C51" s="16" t="s">
        <v>744</v>
      </c>
      <c r="D51" s="31" t="s">
        <v>13</v>
      </c>
      <c r="E51" s="18">
        <v>2005</v>
      </c>
      <c r="F51" s="18">
        <v>2005</v>
      </c>
      <c r="G51" s="19">
        <v>76000</v>
      </c>
      <c r="H51" s="185">
        <f t="shared" si="2"/>
        <v>1206652</v>
      </c>
      <c r="I51" s="20" t="s">
        <v>1539</v>
      </c>
    </row>
    <row r="52" spans="1:9" x14ac:dyDescent="0.45">
      <c r="A52" s="14">
        <v>50</v>
      </c>
      <c r="B52" s="15" t="s">
        <v>1824</v>
      </c>
      <c r="C52" s="16" t="s">
        <v>744</v>
      </c>
      <c r="D52" s="31" t="s">
        <v>14</v>
      </c>
      <c r="E52" s="18">
        <v>2004</v>
      </c>
      <c r="F52" s="18">
        <v>2005</v>
      </c>
      <c r="G52" s="19">
        <v>139695</v>
      </c>
      <c r="H52" s="185">
        <f t="shared" si="2"/>
        <v>2217937.5150000001</v>
      </c>
      <c r="I52" s="20" t="s">
        <v>1540</v>
      </c>
    </row>
    <row r="53" spans="1:9" ht="37.5" x14ac:dyDescent="0.45">
      <c r="A53" s="14">
        <v>51</v>
      </c>
      <c r="B53" s="15" t="s">
        <v>264</v>
      </c>
      <c r="C53" s="16" t="s">
        <v>744</v>
      </c>
      <c r="D53" s="31" t="s">
        <v>14</v>
      </c>
      <c r="E53" s="18">
        <v>2003</v>
      </c>
      <c r="F53" s="18">
        <v>2005</v>
      </c>
      <c r="G53" s="19">
        <v>111272</v>
      </c>
      <c r="H53" s="185">
        <f t="shared" si="2"/>
        <v>1766665.544</v>
      </c>
      <c r="I53" s="20" t="s">
        <v>1541</v>
      </c>
    </row>
    <row r="54" spans="1:9" ht="37.5" x14ac:dyDescent="0.45">
      <c r="A54" s="14">
        <v>52</v>
      </c>
      <c r="B54" s="15" t="s">
        <v>282</v>
      </c>
      <c r="C54" s="16" t="s">
        <v>744</v>
      </c>
      <c r="D54" s="31" t="s">
        <v>15</v>
      </c>
      <c r="E54" s="18">
        <v>2005</v>
      </c>
      <c r="F54" s="18">
        <v>2005</v>
      </c>
      <c r="G54" s="19">
        <v>103000</v>
      </c>
      <c r="H54" s="185">
        <f t="shared" si="2"/>
        <v>1635331</v>
      </c>
      <c r="I54" s="20" t="s">
        <v>1541</v>
      </c>
    </row>
    <row r="55" spans="1:9" ht="37.5" x14ac:dyDescent="0.45">
      <c r="A55" s="14">
        <v>53</v>
      </c>
      <c r="B55" s="15" t="s">
        <v>283</v>
      </c>
      <c r="C55" s="16" t="s">
        <v>744</v>
      </c>
      <c r="D55" s="31" t="s">
        <v>15</v>
      </c>
      <c r="E55" s="18">
        <v>2002</v>
      </c>
      <c r="F55" s="18">
        <v>2005</v>
      </c>
      <c r="G55" s="19">
        <v>224003</v>
      </c>
      <c r="H55" s="185">
        <f t="shared" si="2"/>
        <v>3556495.6310000001</v>
      </c>
      <c r="I55" s="20" t="s">
        <v>1534</v>
      </c>
    </row>
    <row r="56" spans="1:9" ht="37.5" x14ac:dyDescent="0.45">
      <c r="A56" s="14">
        <v>54</v>
      </c>
      <c r="B56" s="15" t="s">
        <v>284</v>
      </c>
      <c r="C56" s="16" t="s">
        <v>744</v>
      </c>
      <c r="D56" s="31" t="s">
        <v>15</v>
      </c>
      <c r="E56" s="18">
        <v>2003</v>
      </c>
      <c r="F56" s="18">
        <v>2005</v>
      </c>
      <c r="G56" s="19">
        <v>672663</v>
      </c>
      <c r="H56" s="185">
        <f t="shared" si="2"/>
        <v>10679870.451000001</v>
      </c>
      <c r="I56" s="20" t="s">
        <v>1528</v>
      </c>
    </row>
    <row r="57" spans="1:9" ht="37.5" x14ac:dyDescent="0.45">
      <c r="A57" s="14">
        <v>55</v>
      </c>
      <c r="B57" s="15" t="s">
        <v>478</v>
      </c>
      <c r="C57" s="16" t="s">
        <v>744</v>
      </c>
      <c r="D57" s="31" t="s">
        <v>40</v>
      </c>
      <c r="E57" s="18">
        <v>2004</v>
      </c>
      <c r="F57" s="18">
        <v>2005</v>
      </c>
      <c r="G57" s="19">
        <v>416425</v>
      </c>
      <c r="H57" s="185">
        <f t="shared" si="2"/>
        <v>6611579.7250000006</v>
      </c>
      <c r="I57" s="20" t="s">
        <v>1534</v>
      </c>
    </row>
    <row r="58" spans="1:9" ht="37.5" x14ac:dyDescent="0.45">
      <c r="A58" s="14">
        <v>56</v>
      </c>
      <c r="B58" s="15" t="s">
        <v>417</v>
      </c>
      <c r="C58" s="16" t="s">
        <v>744</v>
      </c>
      <c r="D58" s="31" t="s">
        <v>6</v>
      </c>
      <c r="E58" s="18">
        <v>2005</v>
      </c>
      <c r="F58" s="18">
        <v>2006</v>
      </c>
      <c r="G58" s="19">
        <v>129425</v>
      </c>
      <c r="H58" s="185">
        <f t="shared" ref="H58:H72" si="3">PRODUCT(G58,14.977)</f>
        <v>1938398.2250000001</v>
      </c>
      <c r="I58" s="20" t="s">
        <v>1536</v>
      </c>
    </row>
    <row r="59" spans="1:9" ht="37.5" x14ac:dyDescent="0.45">
      <c r="A59" s="14">
        <v>57</v>
      </c>
      <c r="B59" s="15" t="s">
        <v>184</v>
      </c>
      <c r="C59" s="16" t="s">
        <v>744</v>
      </c>
      <c r="D59" s="31" t="s">
        <v>6</v>
      </c>
      <c r="E59" s="18">
        <v>2005</v>
      </c>
      <c r="F59" s="18">
        <v>2006</v>
      </c>
      <c r="G59" s="19">
        <v>162840</v>
      </c>
      <c r="H59" s="185">
        <f t="shared" si="3"/>
        <v>2438854.6800000002</v>
      </c>
      <c r="I59" s="20" t="s">
        <v>1521</v>
      </c>
    </row>
    <row r="60" spans="1:9" ht="37.5" x14ac:dyDescent="0.45">
      <c r="A60" s="14">
        <v>58</v>
      </c>
      <c r="B60" s="15" t="s">
        <v>220</v>
      </c>
      <c r="C60" s="16" t="s">
        <v>744</v>
      </c>
      <c r="D60" s="31" t="s">
        <v>34</v>
      </c>
      <c r="E60" s="18">
        <v>2005</v>
      </c>
      <c r="F60" s="18">
        <v>2006</v>
      </c>
      <c r="G60" s="19">
        <v>368400</v>
      </c>
      <c r="H60" s="185">
        <f t="shared" si="3"/>
        <v>5517526.7999999998</v>
      </c>
      <c r="I60" s="20" t="s">
        <v>1537</v>
      </c>
    </row>
    <row r="61" spans="1:9" ht="37.5" x14ac:dyDescent="0.45">
      <c r="A61" s="14">
        <v>59</v>
      </c>
      <c r="B61" s="15" t="s">
        <v>1825</v>
      </c>
      <c r="C61" s="16" t="s">
        <v>744</v>
      </c>
      <c r="D61" s="31" t="s">
        <v>34</v>
      </c>
      <c r="E61" s="18">
        <v>2006</v>
      </c>
      <c r="F61" s="18">
        <v>2006</v>
      </c>
      <c r="G61" s="19">
        <v>120000</v>
      </c>
      <c r="H61" s="185">
        <f t="shared" si="3"/>
        <v>1797240</v>
      </c>
      <c r="I61" s="20" t="s">
        <v>1541</v>
      </c>
    </row>
    <row r="62" spans="1:9" ht="37.5" x14ac:dyDescent="0.45">
      <c r="A62" s="14">
        <v>60</v>
      </c>
      <c r="B62" s="15" t="s">
        <v>235</v>
      </c>
      <c r="C62" s="16" t="s">
        <v>744</v>
      </c>
      <c r="D62" s="31" t="s">
        <v>35</v>
      </c>
      <c r="E62" s="18">
        <v>2005</v>
      </c>
      <c r="F62" s="18">
        <v>2006</v>
      </c>
      <c r="G62" s="19">
        <v>218740</v>
      </c>
      <c r="H62" s="185">
        <f t="shared" si="3"/>
        <v>3276068.98</v>
      </c>
      <c r="I62" s="20" t="s">
        <v>1532</v>
      </c>
    </row>
    <row r="63" spans="1:9" ht="37.5" x14ac:dyDescent="0.45">
      <c r="A63" s="14">
        <v>61</v>
      </c>
      <c r="B63" s="15" t="s">
        <v>1826</v>
      </c>
      <c r="C63" s="16" t="s">
        <v>744</v>
      </c>
      <c r="D63" s="31" t="s">
        <v>36</v>
      </c>
      <c r="E63" s="18">
        <v>2005</v>
      </c>
      <c r="F63" s="18">
        <v>2006</v>
      </c>
      <c r="G63" s="19">
        <v>136880</v>
      </c>
      <c r="H63" s="185">
        <f t="shared" si="3"/>
        <v>2050051.76</v>
      </c>
      <c r="I63" s="20" t="s">
        <v>1536</v>
      </c>
    </row>
    <row r="64" spans="1:9" ht="37.5" x14ac:dyDescent="0.45">
      <c r="A64" s="14">
        <v>62</v>
      </c>
      <c r="B64" s="15" t="s">
        <v>246</v>
      </c>
      <c r="C64" s="16" t="s">
        <v>744</v>
      </c>
      <c r="D64" s="31" t="s">
        <v>36</v>
      </c>
      <c r="E64" s="18">
        <v>2005</v>
      </c>
      <c r="F64" s="18">
        <v>2006</v>
      </c>
      <c r="G64" s="19">
        <v>221840</v>
      </c>
      <c r="H64" s="185">
        <f t="shared" si="3"/>
        <v>3322497.68</v>
      </c>
      <c r="I64" s="20" t="s">
        <v>1521</v>
      </c>
    </row>
    <row r="65" spans="1:9" x14ac:dyDescent="0.45">
      <c r="A65" s="14">
        <v>63</v>
      </c>
      <c r="B65" s="15" t="s">
        <v>255</v>
      </c>
      <c r="C65" s="16" t="s">
        <v>744</v>
      </c>
      <c r="D65" s="31" t="s">
        <v>13</v>
      </c>
      <c r="E65" s="18">
        <v>2005</v>
      </c>
      <c r="F65" s="18">
        <v>2006</v>
      </c>
      <c r="G65" s="19">
        <v>1975042</v>
      </c>
      <c r="H65" s="185">
        <f t="shared" si="3"/>
        <v>29580204.034000002</v>
      </c>
      <c r="I65" s="20" t="s">
        <v>1587</v>
      </c>
    </row>
    <row r="66" spans="1:9" ht="56.25" x14ac:dyDescent="0.45">
      <c r="A66" s="14">
        <v>64</v>
      </c>
      <c r="B66" s="15" t="s">
        <v>254</v>
      </c>
      <c r="C66" s="16" t="s">
        <v>744</v>
      </c>
      <c r="D66" s="31" t="s">
        <v>13</v>
      </c>
      <c r="E66" s="18">
        <v>2006</v>
      </c>
      <c r="F66" s="18">
        <v>2006</v>
      </c>
      <c r="G66" s="19">
        <v>315000</v>
      </c>
      <c r="H66" s="185">
        <f t="shared" si="3"/>
        <v>4717755</v>
      </c>
      <c r="I66" s="20" t="s">
        <v>1537</v>
      </c>
    </row>
    <row r="67" spans="1:9" ht="37.5" x14ac:dyDescent="0.45">
      <c r="A67" s="14">
        <v>65</v>
      </c>
      <c r="B67" s="15" t="s">
        <v>265</v>
      </c>
      <c r="C67" s="16" t="s">
        <v>744</v>
      </c>
      <c r="D67" s="31" t="s">
        <v>14</v>
      </c>
      <c r="E67" s="18">
        <v>2005</v>
      </c>
      <c r="F67" s="18">
        <v>2006</v>
      </c>
      <c r="G67" s="19">
        <v>192000</v>
      </c>
      <c r="H67" s="185">
        <f t="shared" si="3"/>
        <v>2875584</v>
      </c>
      <c r="I67" s="20" t="s">
        <v>1536</v>
      </c>
    </row>
    <row r="68" spans="1:9" ht="37.5" x14ac:dyDescent="0.45">
      <c r="A68" s="14">
        <v>66</v>
      </c>
      <c r="B68" s="15" t="s">
        <v>266</v>
      </c>
      <c r="C68" s="16" t="s">
        <v>744</v>
      </c>
      <c r="D68" s="31" t="s">
        <v>14</v>
      </c>
      <c r="E68" s="18">
        <v>2006</v>
      </c>
      <c r="F68" s="18">
        <v>2006</v>
      </c>
      <c r="G68" s="19">
        <v>250000</v>
      </c>
      <c r="H68" s="185">
        <f t="shared" si="3"/>
        <v>3744250</v>
      </c>
      <c r="I68" s="20" t="s">
        <v>1537</v>
      </c>
    </row>
    <row r="69" spans="1:9" ht="37.5" x14ac:dyDescent="0.45">
      <c r="A69" s="14">
        <v>67</v>
      </c>
      <c r="B69" s="15" t="s">
        <v>468</v>
      </c>
      <c r="C69" s="16" t="s">
        <v>744</v>
      </c>
      <c r="D69" s="31" t="s">
        <v>40</v>
      </c>
      <c r="E69" s="18">
        <v>2006</v>
      </c>
      <c r="F69" s="18">
        <v>2006</v>
      </c>
      <c r="G69" s="19">
        <v>1939426</v>
      </c>
      <c r="H69" s="185">
        <f t="shared" si="3"/>
        <v>29046783.202</v>
      </c>
      <c r="I69" s="20" t="s">
        <v>1582</v>
      </c>
    </row>
    <row r="70" spans="1:9" ht="37.5" x14ac:dyDescent="0.45">
      <c r="A70" s="14">
        <v>68</v>
      </c>
      <c r="B70" s="15" t="s">
        <v>471</v>
      </c>
      <c r="C70" s="16" t="s">
        <v>744</v>
      </c>
      <c r="D70" s="31" t="s">
        <v>40</v>
      </c>
      <c r="E70" s="18">
        <v>2006</v>
      </c>
      <c r="F70" s="18">
        <v>2006</v>
      </c>
      <c r="G70" s="19">
        <v>138000</v>
      </c>
      <c r="H70" s="185">
        <f t="shared" si="3"/>
        <v>2066826</v>
      </c>
      <c r="I70" s="20" t="s">
        <v>1533</v>
      </c>
    </row>
    <row r="71" spans="1:9" ht="37.5" x14ac:dyDescent="0.45">
      <c r="A71" s="14">
        <v>69</v>
      </c>
      <c r="B71" s="15" t="s">
        <v>472</v>
      </c>
      <c r="C71" s="16" t="s">
        <v>744</v>
      </c>
      <c r="D71" s="31" t="s">
        <v>40</v>
      </c>
      <c r="E71" s="18">
        <v>2005</v>
      </c>
      <c r="F71" s="18">
        <v>2006</v>
      </c>
      <c r="G71" s="19">
        <v>1490000</v>
      </c>
      <c r="H71" s="185">
        <f t="shared" si="3"/>
        <v>22315730</v>
      </c>
      <c r="I71" s="20" t="s">
        <v>1582</v>
      </c>
    </row>
    <row r="72" spans="1:9" ht="37.5" x14ac:dyDescent="0.45">
      <c r="A72" s="14">
        <v>70</v>
      </c>
      <c r="B72" s="15" t="s">
        <v>325</v>
      </c>
      <c r="C72" s="16" t="s">
        <v>744</v>
      </c>
      <c r="D72" s="31" t="s">
        <v>41</v>
      </c>
      <c r="E72" s="18">
        <v>2006</v>
      </c>
      <c r="F72" s="18">
        <v>2006</v>
      </c>
      <c r="G72" s="19">
        <v>1897602</v>
      </c>
      <c r="H72" s="185">
        <f t="shared" si="3"/>
        <v>28420385.153999999</v>
      </c>
      <c r="I72" s="20" t="s">
        <v>1582</v>
      </c>
    </row>
    <row r="73" spans="1:9" ht="37.5" x14ac:dyDescent="0.45">
      <c r="A73" s="14">
        <v>71</v>
      </c>
      <c r="B73" s="15" t="s">
        <v>1827</v>
      </c>
      <c r="C73" s="16" t="s">
        <v>744</v>
      </c>
      <c r="D73" s="31" t="s">
        <v>6</v>
      </c>
      <c r="E73" s="18">
        <v>2005</v>
      </c>
      <c r="F73" s="18">
        <v>2007</v>
      </c>
      <c r="G73" s="19">
        <v>700000</v>
      </c>
      <c r="H73" s="185">
        <f t="shared" ref="H73:H107" si="4">PRODUCT(G73,13.359)</f>
        <v>9351300</v>
      </c>
      <c r="I73" s="20" t="s">
        <v>1542</v>
      </c>
    </row>
    <row r="74" spans="1:9" ht="56.25" x14ac:dyDescent="0.45">
      <c r="A74" s="14">
        <v>72</v>
      </c>
      <c r="B74" s="15" t="s">
        <v>416</v>
      </c>
      <c r="C74" s="16" t="s">
        <v>744</v>
      </c>
      <c r="D74" s="31" t="s">
        <v>6</v>
      </c>
      <c r="E74" s="18">
        <v>2005</v>
      </c>
      <c r="F74" s="18">
        <v>2007</v>
      </c>
      <c r="G74" s="19">
        <v>700000</v>
      </c>
      <c r="H74" s="185">
        <f t="shared" si="4"/>
        <v>9351300</v>
      </c>
      <c r="I74" s="20" t="s">
        <v>1542</v>
      </c>
    </row>
    <row r="75" spans="1:9" ht="37.5" x14ac:dyDescent="0.45">
      <c r="A75" s="14">
        <v>73</v>
      </c>
      <c r="B75" s="15" t="s">
        <v>418</v>
      </c>
      <c r="C75" s="16" t="s">
        <v>744</v>
      </c>
      <c r="D75" s="31" t="s">
        <v>6</v>
      </c>
      <c r="E75" s="18">
        <v>2005</v>
      </c>
      <c r="F75" s="18">
        <v>2007</v>
      </c>
      <c r="G75" s="19">
        <v>4000000</v>
      </c>
      <c r="H75" s="185">
        <f t="shared" si="4"/>
        <v>53436000</v>
      </c>
      <c r="I75" s="20" t="s">
        <v>1543</v>
      </c>
    </row>
    <row r="76" spans="1:9" ht="56.25" x14ac:dyDescent="0.45">
      <c r="A76" s="14">
        <v>74</v>
      </c>
      <c r="B76" s="15" t="s">
        <v>1828</v>
      </c>
      <c r="C76" s="16" t="s">
        <v>744</v>
      </c>
      <c r="D76" s="31" t="s">
        <v>6</v>
      </c>
      <c r="E76" s="18">
        <v>2005</v>
      </c>
      <c r="F76" s="18">
        <v>2007</v>
      </c>
      <c r="G76" s="19">
        <v>633890</v>
      </c>
      <c r="H76" s="185">
        <f t="shared" si="4"/>
        <v>8468136.5099999998</v>
      </c>
      <c r="I76" s="20" t="s">
        <v>1534</v>
      </c>
    </row>
    <row r="77" spans="1:9" x14ac:dyDescent="0.45">
      <c r="A77" s="14">
        <v>75</v>
      </c>
      <c r="B77" s="15" t="s">
        <v>1698</v>
      </c>
      <c r="C77" s="16" t="s">
        <v>744</v>
      </c>
      <c r="D77" s="31" t="s">
        <v>6</v>
      </c>
      <c r="E77" s="18">
        <v>2007</v>
      </c>
      <c r="F77" s="18">
        <v>2007</v>
      </c>
      <c r="G77" s="19">
        <v>914000</v>
      </c>
      <c r="H77" s="185">
        <f t="shared" si="4"/>
        <v>12210126</v>
      </c>
      <c r="I77" s="20" t="s">
        <v>1544</v>
      </c>
    </row>
    <row r="78" spans="1:9" x14ac:dyDescent="0.45">
      <c r="A78" s="14">
        <v>76</v>
      </c>
      <c r="B78" s="15" t="s">
        <v>1699</v>
      </c>
      <c r="C78" s="16" t="s">
        <v>744</v>
      </c>
      <c r="D78" s="31" t="s">
        <v>6</v>
      </c>
      <c r="E78" s="18">
        <v>2006</v>
      </c>
      <c r="F78" s="18">
        <v>2007</v>
      </c>
      <c r="G78" s="19">
        <v>575000</v>
      </c>
      <c r="H78" s="185">
        <f t="shared" si="4"/>
        <v>7681425</v>
      </c>
      <c r="I78" s="20" t="s">
        <v>1524</v>
      </c>
    </row>
    <row r="79" spans="1:9" ht="37.5" x14ac:dyDescent="0.45">
      <c r="A79" s="14">
        <v>77</v>
      </c>
      <c r="B79" s="15" t="s">
        <v>1829</v>
      </c>
      <c r="C79" s="16" t="s">
        <v>744</v>
      </c>
      <c r="D79" s="31" t="s">
        <v>9</v>
      </c>
      <c r="E79" s="18">
        <v>2007</v>
      </c>
      <c r="F79" s="18">
        <v>2007</v>
      </c>
      <c r="G79" s="19">
        <v>150000</v>
      </c>
      <c r="H79" s="185">
        <f t="shared" si="4"/>
        <v>2003850</v>
      </c>
      <c r="I79" s="20" t="s">
        <v>1533</v>
      </c>
    </row>
    <row r="80" spans="1:9" ht="56.25" x14ac:dyDescent="0.45">
      <c r="A80" s="14">
        <v>78</v>
      </c>
      <c r="B80" s="15" t="s">
        <v>423</v>
      </c>
      <c r="C80" s="16" t="s">
        <v>744</v>
      </c>
      <c r="D80" s="31" t="s">
        <v>9</v>
      </c>
      <c r="E80" s="18">
        <v>2007</v>
      </c>
      <c r="F80" s="18">
        <v>2007</v>
      </c>
      <c r="G80" s="19">
        <v>1000000</v>
      </c>
      <c r="H80" s="185">
        <f t="shared" si="4"/>
        <v>13359000</v>
      </c>
      <c r="I80" s="20" t="s">
        <v>1545</v>
      </c>
    </row>
    <row r="81" spans="1:9" ht="37.5" x14ac:dyDescent="0.45">
      <c r="A81" s="14">
        <v>79</v>
      </c>
      <c r="B81" s="15" t="s">
        <v>202</v>
      </c>
      <c r="C81" s="16" t="s">
        <v>744</v>
      </c>
      <c r="D81" s="31" t="s">
        <v>30</v>
      </c>
      <c r="E81" s="18">
        <v>2007</v>
      </c>
      <c r="F81" s="18">
        <v>2007</v>
      </c>
      <c r="G81" s="19">
        <v>112686</v>
      </c>
      <c r="H81" s="185">
        <f t="shared" si="4"/>
        <v>1505372.274</v>
      </c>
      <c r="I81" s="20" t="s">
        <v>1546</v>
      </c>
    </row>
    <row r="82" spans="1:9" ht="37.5" x14ac:dyDescent="0.45">
      <c r="A82" s="14">
        <v>80</v>
      </c>
      <c r="B82" s="15" t="s">
        <v>207</v>
      </c>
      <c r="C82" s="16" t="s">
        <v>744</v>
      </c>
      <c r="D82" s="31" t="s">
        <v>31</v>
      </c>
      <c r="E82" s="18">
        <v>2007</v>
      </c>
      <c r="F82" s="18">
        <v>2007</v>
      </c>
      <c r="G82" s="19">
        <v>158970</v>
      </c>
      <c r="H82" s="185">
        <f t="shared" si="4"/>
        <v>2123680.23</v>
      </c>
      <c r="I82" s="20" t="s">
        <v>1533</v>
      </c>
    </row>
    <row r="83" spans="1:9" ht="37.5" x14ac:dyDescent="0.45">
      <c r="A83" s="14">
        <v>81</v>
      </c>
      <c r="B83" s="15" t="s">
        <v>1830</v>
      </c>
      <c r="C83" s="16" t="s">
        <v>744</v>
      </c>
      <c r="D83" s="31" t="s">
        <v>31</v>
      </c>
      <c r="E83" s="18">
        <v>2007</v>
      </c>
      <c r="F83" s="18">
        <v>2007</v>
      </c>
      <c r="G83" s="19">
        <v>145346</v>
      </c>
      <c r="H83" s="185">
        <f t="shared" si="4"/>
        <v>1941677.2139999999</v>
      </c>
      <c r="I83" s="20" t="s">
        <v>1533</v>
      </c>
    </row>
    <row r="84" spans="1:9" ht="56.25" x14ac:dyDescent="0.45">
      <c r="A84" s="14">
        <v>82</v>
      </c>
      <c r="B84" s="15" t="s">
        <v>431</v>
      </c>
      <c r="C84" s="16" t="s">
        <v>744</v>
      </c>
      <c r="D84" s="31" t="s">
        <v>33</v>
      </c>
      <c r="E84" s="18">
        <v>2006</v>
      </c>
      <c r="F84" s="18">
        <v>2007</v>
      </c>
      <c r="G84" s="19">
        <v>406211</v>
      </c>
      <c r="H84" s="185">
        <f t="shared" si="4"/>
        <v>5426572.7489999998</v>
      </c>
      <c r="I84" s="20" t="s">
        <v>1526</v>
      </c>
    </row>
    <row r="85" spans="1:9" ht="56.25" x14ac:dyDescent="0.45">
      <c r="A85" s="14">
        <v>83</v>
      </c>
      <c r="B85" s="15" t="s">
        <v>435</v>
      </c>
      <c r="C85" s="16" t="s">
        <v>744</v>
      </c>
      <c r="D85" s="31" t="s">
        <v>34</v>
      </c>
      <c r="E85" s="18">
        <v>2007</v>
      </c>
      <c r="F85" s="18">
        <v>2007</v>
      </c>
      <c r="G85" s="19">
        <v>125000</v>
      </c>
      <c r="H85" s="185">
        <f t="shared" si="4"/>
        <v>1669875</v>
      </c>
      <c r="I85" s="20" t="s">
        <v>1521</v>
      </c>
    </row>
    <row r="86" spans="1:9" ht="37.5" x14ac:dyDescent="0.45">
      <c r="A86" s="14">
        <v>84</v>
      </c>
      <c r="B86" s="15" t="s">
        <v>221</v>
      </c>
      <c r="C86" s="16" t="s">
        <v>744</v>
      </c>
      <c r="D86" s="31" t="s">
        <v>34</v>
      </c>
      <c r="E86" s="18">
        <v>2005</v>
      </c>
      <c r="F86" s="18">
        <v>2007</v>
      </c>
      <c r="G86" s="19">
        <v>526376</v>
      </c>
      <c r="H86" s="185">
        <f t="shared" si="4"/>
        <v>7031856.9840000002</v>
      </c>
      <c r="I86" s="20" t="s">
        <v>1536</v>
      </c>
    </row>
    <row r="87" spans="1:9" ht="56.25" x14ac:dyDescent="0.45">
      <c r="A87" s="14">
        <v>85</v>
      </c>
      <c r="B87" s="15" t="s">
        <v>1831</v>
      </c>
      <c r="C87" s="16" t="s">
        <v>744</v>
      </c>
      <c r="D87" s="31" t="s">
        <v>34</v>
      </c>
      <c r="E87" s="18">
        <v>2007</v>
      </c>
      <c r="F87" s="18">
        <v>2007</v>
      </c>
      <c r="G87" s="19">
        <v>60000</v>
      </c>
      <c r="H87" s="185">
        <f t="shared" si="4"/>
        <v>801540</v>
      </c>
      <c r="I87" s="20" t="s">
        <v>1547</v>
      </c>
    </row>
    <row r="88" spans="1:9" ht="37.5" x14ac:dyDescent="0.45">
      <c r="A88" s="14">
        <v>86</v>
      </c>
      <c r="B88" s="15" t="s">
        <v>1832</v>
      </c>
      <c r="C88" s="16" t="s">
        <v>744</v>
      </c>
      <c r="D88" s="31" t="s">
        <v>34</v>
      </c>
      <c r="E88" s="18">
        <v>2005</v>
      </c>
      <c r="F88" s="18">
        <v>2007</v>
      </c>
      <c r="G88" s="19">
        <v>618320</v>
      </c>
      <c r="H88" s="185">
        <f t="shared" si="4"/>
        <v>8260136.8799999999</v>
      </c>
      <c r="I88" s="20" t="s">
        <v>1534</v>
      </c>
    </row>
    <row r="89" spans="1:9" ht="56.25" x14ac:dyDescent="0.45">
      <c r="A89" s="14">
        <v>87</v>
      </c>
      <c r="B89" s="15" t="s">
        <v>1118</v>
      </c>
      <c r="C89" s="16" t="s">
        <v>744</v>
      </c>
      <c r="D89" s="31" t="s">
        <v>35</v>
      </c>
      <c r="E89" s="18">
        <v>2007</v>
      </c>
      <c r="F89" s="18">
        <v>2007</v>
      </c>
      <c r="G89" s="19">
        <v>50000</v>
      </c>
      <c r="H89" s="185">
        <f t="shared" si="4"/>
        <v>667950</v>
      </c>
      <c r="I89" s="20" t="s">
        <v>1546</v>
      </c>
    </row>
    <row r="90" spans="1:9" ht="56.25" x14ac:dyDescent="0.45">
      <c r="A90" s="14">
        <v>88</v>
      </c>
      <c r="B90" s="15" t="s">
        <v>1119</v>
      </c>
      <c r="C90" s="16" t="s">
        <v>744</v>
      </c>
      <c r="D90" s="31" t="s">
        <v>35</v>
      </c>
      <c r="E90" s="18">
        <v>2007</v>
      </c>
      <c r="F90" s="18">
        <v>2007</v>
      </c>
      <c r="G90" s="19">
        <v>100000</v>
      </c>
      <c r="H90" s="185">
        <f t="shared" si="4"/>
        <v>1335900</v>
      </c>
      <c r="I90" s="20" t="s">
        <v>1538</v>
      </c>
    </row>
    <row r="91" spans="1:9" ht="37.5" x14ac:dyDescent="0.45">
      <c r="A91" s="14">
        <v>89</v>
      </c>
      <c r="B91" s="15" t="s">
        <v>1833</v>
      </c>
      <c r="C91" s="16" t="s">
        <v>744</v>
      </c>
      <c r="D91" s="31" t="s">
        <v>36</v>
      </c>
      <c r="E91" s="18">
        <v>2005</v>
      </c>
      <c r="F91" s="18">
        <v>2007</v>
      </c>
      <c r="G91" s="19">
        <v>4000000</v>
      </c>
      <c r="H91" s="185">
        <f t="shared" si="4"/>
        <v>53436000</v>
      </c>
      <c r="I91" s="20" t="s">
        <v>1543</v>
      </c>
    </row>
    <row r="92" spans="1:9" ht="37.5" x14ac:dyDescent="0.45">
      <c r="A92" s="14">
        <v>90</v>
      </c>
      <c r="B92" s="15" t="s">
        <v>1834</v>
      </c>
      <c r="C92" s="16" t="s">
        <v>744</v>
      </c>
      <c r="D92" s="31" t="s">
        <v>13</v>
      </c>
      <c r="E92" s="18">
        <v>2005</v>
      </c>
      <c r="F92" s="18">
        <v>2007</v>
      </c>
      <c r="G92" s="19">
        <v>1214024</v>
      </c>
      <c r="H92" s="185">
        <f t="shared" si="4"/>
        <v>16218146.616</v>
      </c>
      <c r="I92" s="20" t="s">
        <v>1527</v>
      </c>
    </row>
    <row r="93" spans="1:9" ht="37.5" x14ac:dyDescent="0.45">
      <c r="A93" s="14">
        <v>91</v>
      </c>
      <c r="B93" s="15" t="s">
        <v>1835</v>
      </c>
      <c r="C93" s="16" t="s">
        <v>744</v>
      </c>
      <c r="D93" s="31" t="s">
        <v>13</v>
      </c>
      <c r="E93" s="18">
        <v>2007</v>
      </c>
      <c r="F93" s="18">
        <v>2007</v>
      </c>
      <c r="G93" s="19">
        <v>180000</v>
      </c>
      <c r="H93" s="185">
        <f t="shared" si="4"/>
        <v>2404620</v>
      </c>
      <c r="I93" s="20" t="s">
        <v>1541</v>
      </c>
    </row>
    <row r="94" spans="1:9" ht="37.5" x14ac:dyDescent="0.45">
      <c r="A94" s="14">
        <v>92</v>
      </c>
      <c r="B94" s="15" t="s">
        <v>1836</v>
      </c>
      <c r="C94" s="16" t="s">
        <v>744</v>
      </c>
      <c r="D94" s="31" t="s">
        <v>14</v>
      </c>
      <c r="E94" s="18">
        <v>2006</v>
      </c>
      <c r="F94" s="18">
        <v>2007</v>
      </c>
      <c r="G94" s="19">
        <v>234183</v>
      </c>
      <c r="H94" s="185">
        <f t="shared" si="4"/>
        <v>3128450.6970000002</v>
      </c>
      <c r="I94" s="20" t="s">
        <v>1538</v>
      </c>
    </row>
    <row r="95" spans="1:9" ht="37.5" x14ac:dyDescent="0.45">
      <c r="A95" s="14">
        <v>93</v>
      </c>
      <c r="B95" s="15" t="s">
        <v>267</v>
      </c>
      <c r="C95" s="16" t="s">
        <v>744</v>
      </c>
      <c r="D95" s="31" t="s">
        <v>14</v>
      </c>
      <c r="E95" s="18">
        <v>2006</v>
      </c>
      <c r="F95" s="18">
        <v>2007</v>
      </c>
      <c r="G95" s="19">
        <v>140516</v>
      </c>
      <c r="H95" s="185">
        <f t="shared" si="4"/>
        <v>1877153.2439999999</v>
      </c>
      <c r="I95" s="20" t="s">
        <v>1521</v>
      </c>
    </row>
    <row r="96" spans="1:9" ht="37.5" x14ac:dyDescent="0.45">
      <c r="A96" s="14">
        <v>94</v>
      </c>
      <c r="B96" s="15" t="s">
        <v>458</v>
      </c>
      <c r="C96" s="16" t="s">
        <v>744</v>
      </c>
      <c r="D96" s="31" t="s">
        <v>15</v>
      </c>
      <c r="E96" s="18">
        <v>2006</v>
      </c>
      <c r="F96" s="18">
        <v>2007</v>
      </c>
      <c r="G96" s="19">
        <v>640000</v>
      </c>
      <c r="H96" s="185">
        <f t="shared" si="4"/>
        <v>8549760</v>
      </c>
      <c r="I96" s="20" t="s">
        <v>1524</v>
      </c>
    </row>
    <row r="97" spans="1:9" ht="56.25" x14ac:dyDescent="0.45">
      <c r="A97" s="14">
        <v>95</v>
      </c>
      <c r="B97" s="15" t="s">
        <v>1837</v>
      </c>
      <c r="C97" s="16" t="s">
        <v>744</v>
      </c>
      <c r="D97" s="31" t="s">
        <v>15</v>
      </c>
      <c r="E97" s="18">
        <v>2003</v>
      </c>
      <c r="F97" s="18">
        <v>2007</v>
      </c>
      <c r="G97" s="19">
        <v>212400</v>
      </c>
      <c r="H97" s="185">
        <f t="shared" si="4"/>
        <v>2837451.6</v>
      </c>
      <c r="I97" s="20" t="s">
        <v>1538</v>
      </c>
    </row>
    <row r="98" spans="1:9" ht="37.5" x14ac:dyDescent="0.45">
      <c r="A98" s="14">
        <v>96</v>
      </c>
      <c r="B98" s="15" t="s">
        <v>285</v>
      </c>
      <c r="C98" s="16" t="s">
        <v>744</v>
      </c>
      <c r="D98" s="31" t="s">
        <v>15</v>
      </c>
      <c r="E98" s="18">
        <v>2005</v>
      </c>
      <c r="F98" s="18">
        <v>2007</v>
      </c>
      <c r="G98" s="19">
        <v>633795</v>
      </c>
      <c r="H98" s="185">
        <f t="shared" si="4"/>
        <v>8466867.4049999993</v>
      </c>
      <c r="I98" s="20" t="s">
        <v>1534</v>
      </c>
    </row>
    <row r="99" spans="1:9" ht="37.5" x14ac:dyDescent="0.45">
      <c r="A99" s="14">
        <v>97</v>
      </c>
      <c r="B99" s="15" t="s">
        <v>286</v>
      </c>
      <c r="C99" s="16" t="s">
        <v>744</v>
      </c>
      <c r="D99" s="31" t="s">
        <v>15</v>
      </c>
      <c r="E99" s="18">
        <v>2005</v>
      </c>
      <c r="F99" s="18">
        <v>2007</v>
      </c>
      <c r="G99" s="19">
        <v>668220</v>
      </c>
      <c r="H99" s="185">
        <f t="shared" si="4"/>
        <v>8926750.9800000004</v>
      </c>
      <c r="I99" s="20" t="s">
        <v>1528</v>
      </c>
    </row>
    <row r="100" spans="1:9" ht="37.5" x14ac:dyDescent="0.45">
      <c r="A100" s="14">
        <v>98</v>
      </c>
      <c r="B100" s="15" t="s">
        <v>287</v>
      </c>
      <c r="C100" s="16" t="s">
        <v>744</v>
      </c>
      <c r="D100" s="31" t="s">
        <v>15</v>
      </c>
      <c r="E100" s="18">
        <v>2005</v>
      </c>
      <c r="F100" s="18">
        <v>2007</v>
      </c>
      <c r="G100" s="19">
        <v>793990</v>
      </c>
      <c r="H100" s="185">
        <f t="shared" si="4"/>
        <v>10606912.41</v>
      </c>
      <c r="I100" s="20" t="s">
        <v>1528</v>
      </c>
    </row>
    <row r="101" spans="1:9" ht="56.25" x14ac:dyDescent="0.45">
      <c r="A101" s="14">
        <v>99</v>
      </c>
      <c r="B101" s="15" t="s">
        <v>1838</v>
      </c>
      <c r="C101" s="16" t="s">
        <v>744</v>
      </c>
      <c r="D101" s="31" t="s">
        <v>15</v>
      </c>
      <c r="E101" s="18">
        <v>2006</v>
      </c>
      <c r="F101" s="18">
        <v>2007</v>
      </c>
      <c r="G101" s="19">
        <v>3000000</v>
      </c>
      <c r="H101" s="185">
        <f t="shared" si="4"/>
        <v>40077000</v>
      </c>
      <c r="I101" s="20" t="s">
        <v>1548</v>
      </c>
    </row>
    <row r="102" spans="1:9" ht="37.5" x14ac:dyDescent="0.45">
      <c r="A102" s="14">
        <v>100</v>
      </c>
      <c r="B102" s="15" t="s">
        <v>1839</v>
      </c>
      <c r="C102" s="16" t="s">
        <v>744</v>
      </c>
      <c r="D102" s="31" t="s">
        <v>15</v>
      </c>
      <c r="E102" s="18">
        <v>2005</v>
      </c>
      <c r="F102" s="18">
        <v>2007</v>
      </c>
      <c r="G102" s="19">
        <v>700000</v>
      </c>
      <c r="H102" s="185">
        <f t="shared" si="4"/>
        <v>9351300</v>
      </c>
      <c r="I102" s="20" t="s">
        <v>1542</v>
      </c>
    </row>
    <row r="103" spans="1:9" ht="37.5" x14ac:dyDescent="0.45">
      <c r="A103" s="14">
        <v>101</v>
      </c>
      <c r="B103" s="15" t="s">
        <v>1840</v>
      </c>
      <c r="C103" s="16" t="s">
        <v>744</v>
      </c>
      <c r="D103" s="31" t="s">
        <v>15</v>
      </c>
      <c r="E103" s="18">
        <v>2006</v>
      </c>
      <c r="F103" s="18">
        <v>2007</v>
      </c>
      <c r="G103" s="19">
        <v>808290</v>
      </c>
      <c r="H103" s="185">
        <f t="shared" si="4"/>
        <v>10797946.109999999</v>
      </c>
      <c r="I103" s="20" t="s">
        <v>1527</v>
      </c>
    </row>
    <row r="104" spans="1:9" ht="37.5" x14ac:dyDescent="0.45">
      <c r="A104" s="14">
        <v>102</v>
      </c>
      <c r="B104" s="15" t="s">
        <v>1841</v>
      </c>
      <c r="C104" s="16" t="s">
        <v>744</v>
      </c>
      <c r="D104" s="31" t="s">
        <v>15</v>
      </c>
      <c r="E104" s="18">
        <v>2005</v>
      </c>
      <c r="F104" s="18">
        <v>2007</v>
      </c>
      <c r="G104" s="19">
        <v>700000</v>
      </c>
      <c r="H104" s="185">
        <f t="shared" si="4"/>
        <v>9351300</v>
      </c>
      <c r="I104" s="20" t="s">
        <v>1542</v>
      </c>
    </row>
    <row r="105" spans="1:9" ht="37.5" x14ac:dyDescent="0.45">
      <c r="A105" s="14">
        <v>103</v>
      </c>
      <c r="B105" s="15" t="s">
        <v>466</v>
      </c>
      <c r="C105" s="16" t="s">
        <v>744</v>
      </c>
      <c r="D105" s="31" t="s">
        <v>40</v>
      </c>
      <c r="E105" s="18">
        <v>2007</v>
      </c>
      <c r="F105" s="18">
        <v>2007</v>
      </c>
      <c r="G105" s="19">
        <v>205192</v>
      </c>
      <c r="H105" s="185">
        <f t="shared" si="4"/>
        <v>2741159.9279999998</v>
      </c>
      <c r="I105" s="20" t="s">
        <v>1538</v>
      </c>
    </row>
    <row r="106" spans="1:9" ht="56.25" x14ac:dyDescent="0.45">
      <c r="A106" s="14">
        <v>104</v>
      </c>
      <c r="B106" s="15" t="s">
        <v>470</v>
      </c>
      <c r="C106" s="16" t="s">
        <v>744</v>
      </c>
      <c r="D106" s="31" t="s">
        <v>40</v>
      </c>
      <c r="E106" s="18">
        <v>2007</v>
      </c>
      <c r="F106" s="18">
        <v>2007</v>
      </c>
      <c r="G106" s="19">
        <v>20058</v>
      </c>
      <c r="H106" s="185">
        <f t="shared" si="4"/>
        <v>267954.82199999999</v>
      </c>
      <c r="I106" s="20" t="s">
        <v>1543</v>
      </c>
    </row>
    <row r="107" spans="1:9" ht="37.5" x14ac:dyDescent="0.45">
      <c r="A107" s="14">
        <v>105</v>
      </c>
      <c r="B107" s="15" t="s">
        <v>1842</v>
      </c>
      <c r="C107" s="16" t="s">
        <v>744</v>
      </c>
      <c r="D107" s="31" t="s">
        <v>40</v>
      </c>
      <c r="E107" s="18">
        <v>2007</v>
      </c>
      <c r="F107" s="18">
        <v>2007</v>
      </c>
      <c r="G107" s="19">
        <v>1122127</v>
      </c>
      <c r="H107" s="185">
        <f t="shared" si="4"/>
        <v>14990494.593</v>
      </c>
      <c r="I107" s="20" t="s">
        <v>1528</v>
      </c>
    </row>
    <row r="108" spans="1:9" x14ac:dyDescent="0.45">
      <c r="A108" s="14">
        <v>106</v>
      </c>
      <c r="B108" s="15" t="s">
        <v>1701</v>
      </c>
      <c r="C108" s="16" t="s">
        <v>744</v>
      </c>
      <c r="D108" s="31" t="s">
        <v>6</v>
      </c>
      <c r="E108" s="18">
        <v>2007</v>
      </c>
      <c r="F108" s="18">
        <v>2008</v>
      </c>
      <c r="G108" s="19">
        <v>628000</v>
      </c>
      <c r="H108" s="185">
        <f t="shared" ref="H108:H132" si="5">PRODUCT(G108,12.542)</f>
        <v>7876376</v>
      </c>
      <c r="I108" s="20" t="s">
        <v>1524</v>
      </c>
    </row>
    <row r="109" spans="1:9" ht="37.5" x14ac:dyDescent="0.45">
      <c r="A109" s="14">
        <v>107</v>
      </c>
      <c r="B109" s="15" t="s">
        <v>196</v>
      </c>
      <c r="C109" s="16" t="s">
        <v>744</v>
      </c>
      <c r="D109" s="31" t="s">
        <v>9</v>
      </c>
      <c r="E109" s="18">
        <v>2007</v>
      </c>
      <c r="F109" s="18">
        <v>2008</v>
      </c>
      <c r="G109" s="19">
        <v>215792</v>
      </c>
      <c r="H109" s="185">
        <f t="shared" si="5"/>
        <v>2706463.264</v>
      </c>
      <c r="I109" s="20" t="s">
        <v>1532</v>
      </c>
    </row>
    <row r="110" spans="1:9" ht="37.5" x14ac:dyDescent="0.45">
      <c r="A110" s="14">
        <v>108</v>
      </c>
      <c r="B110" s="15" t="s">
        <v>198</v>
      </c>
      <c r="C110" s="16" t="s">
        <v>744</v>
      </c>
      <c r="D110" s="31" t="s">
        <v>9</v>
      </c>
      <c r="E110" s="18">
        <v>2006</v>
      </c>
      <c r="F110" s="18">
        <v>2008</v>
      </c>
      <c r="G110" s="19">
        <v>2074679</v>
      </c>
      <c r="H110" s="185">
        <f t="shared" si="5"/>
        <v>26020624.017999999</v>
      </c>
      <c r="I110" s="20" t="s">
        <v>1532</v>
      </c>
    </row>
    <row r="111" spans="1:9" ht="56.25" x14ac:dyDescent="0.45">
      <c r="A111" s="14">
        <v>109</v>
      </c>
      <c r="B111" s="15" t="s">
        <v>197</v>
      </c>
      <c r="C111" s="16" t="s">
        <v>744</v>
      </c>
      <c r="D111" s="31" t="s">
        <v>9</v>
      </c>
      <c r="E111" s="18">
        <v>2007</v>
      </c>
      <c r="F111" s="18">
        <v>2008</v>
      </c>
      <c r="G111" s="19">
        <v>1197070</v>
      </c>
      <c r="H111" s="185">
        <f t="shared" si="5"/>
        <v>15013651.939999999</v>
      </c>
      <c r="I111" s="20" t="s">
        <v>1549</v>
      </c>
    </row>
    <row r="112" spans="1:9" ht="37.5" x14ac:dyDescent="0.45">
      <c r="A112" s="14">
        <v>110</v>
      </c>
      <c r="B112" s="15" t="s">
        <v>429</v>
      </c>
      <c r="C112" s="16" t="s">
        <v>744</v>
      </c>
      <c r="D112" s="31" t="s">
        <v>31</v>
      </c>
      <c r="E112" s="18">
        <v>2007</v>
      </c>
      <c r="F112" s="18">
        <v>2008</v>
      </c>
      <c r="G112" s="19">
        <v>380645</v>
      </c>
      <c r="H112" s="185">
        <f t="shared" si="5"/>
        <v>4774049.59</v>
      </c>
      <c r="I112" s="20" t="s">
        <v>1545</v>
      </c>
    </row>
    <row r="113" spans="1:9" ht="37.5" x14ac:dyDescent="0.45">
      <c r="A113" s="14">
        <v>111</v>
      </c>
      <c r="B113" s="15" t="s">
        <v>222</v>
      </c>
      <c r="C113" s="16" t="s">
        <v>744</v>
      </c>
      <c r="D113" s="31" t="s">
        <v>34</v>
      </c>
      <c r="E113" s="18">
        <v>2007</v>
      </c>
      <c r="F113" s="18">
        <v>2008</v>
      </c>
      <c r="G113" s="19">
        <v>173455</v>
      </c>
      <c r="H113" s="185">
        <f t="shared" si="5"/>
        <v>2175472.61</v>
      </c>
      <c r="I113" s="20" t="s">
        <v>1521</v>
      </c>
    </row>
    <row r="114" spans="1:9" ht="37.5" x14ac:dyDescent="0.45">
      <c r="A114" s="14">
        <v>112</v>
      </c>
      <c r="B114" s="15" t="s">
        <v>223</v>
      </c>
      <c r="C114" s="16" t="s">
        <v>744</v>
      </c>
      <c r="D114" s="31" t="s">
        <v>34</v>
      </c>
      <c r="E114" s="18">
        <v>2007</v>
      </c>
      <c r="F114" s="18">
        <v>2008</v>
      </c>
      <c r="G114" s="19">
        <v>178290</v>
      </c>
      <c r="H114" s="185">
        <f t="shared" si="5"/>
        <v>2236113.1800000002</v>
      </c>
      <c r="I114" s="20" t="s">
        <v>1521</v>
      </c>
    </row>
    <row r="115" spans="1:9" x14ac:dyDescent="0.45">
      <c r="A115" s="14">
        <v>113</v>
      </c>
      <c r="B115" s="15" t="s">
        <v>237</v>
      </c>
      <c r="C115" s="16" t="s">
        <v>744</v>
      </c>
      <c r="D115" s="31" t="s">
        <v>35</v>
      </c>
      <c r="E115" s="18">
        <v>2008</v>
      </c>
      <c r="F115" s="18">
        <v>2008</v>
      </c>
      <c r="G115" s="19">
        <v>734097</v>
      </c>
      <c r="H115" s="185">
        <f t="shared" si="5"/>
        <v>9207044.5739999991</v>
      </c>
      <c r="I115" s="20" t="s">
        <v>1524</v>
      </c>
    </row>
    <row r="116" spans="1:9" ht="37.5" x14ac:dyDescent="0.45">
      <c r="A116" s="14">
        <v>114</v>
      </c>
      <c r="B116" s="15" t="s">
        <v>1700</v>
      </c>
      <c r="C116" s="16" t="s">
        <v>744</v>
      </c>
      <c r="D116" s="31" t="s">
        <v>13</v>
      </c>
      <c r="E116" s="18">
        <v>2007</v>
      </c>
      <c r="F116" s="18">
        <v>2008</v>
      </c>
      <c r="G116" s="19">
        <v>278990</v>
      </c>
      <c r="H116" s="185">
        <f t="shared" si="5"/>
        <v>3499092.58</v>
      </c>
      <c r="I116" s="20" t="s">
        <v>1542</v>
      </c>
    </row>
    <row r="117" spans="1:9" ht="37.5" x14ac:dyDescent="0.45">
      <c r="A117" s="14">
        <v>115</v>
      </c>
      <c r="B117" s="15" t="s">
        <v>257</v>
      </c>
      <c r="C117" s="16" t="s">
        <v>744</v>
      </c>
      <c r="D117" s="31" t="s">
        <v>13</v>
      </c>
      <c r="E117" s="18">
        <v>2007</v>
      </c>
      <c r="F117" s="18">
        <v>2008</v>
      </c>
      <c r="G117" s="19">
        <v>205004</v>
      </c>
      <c r="H117" s="185">
        <f t="shared" si="5"/>
        <v>2571160.1680000001</v>
      </c>
      <c r="I117" s="20" t="s">
        <v>1521</v>
      </c>
    </row>
    <row r="118" spans="1:9" ht="37.5" x14ac:dyDescent="0.45">
      <c r="A118" s="14">
        <v>116</v>
      </c>
      <c r="B118" s="15" t="s">
        <v>256</v>
      </c>
      <c r="C118" s="16" t="s">
        <v>744</v>
      </c>
      <c r="D118" s="31" t="s">
        <v>13</v>
      </c>
      <c r="E118" s="18">
        <v>2007</v>
      </c>
      <c r="F118" s="18">
        <v>2008</v>
      </c>
      <c r="G118" s="19">
        <v>243279</v>
      </c>
      <c r="H118" s="185">
        <f t="shared" si="5"/>
        <v>3051205.2179999999</v>
      </c>
      <c r="I118" s="20" t="s">
        <v>1521</v>
      </c>
    </row>
    <row r="119" spans="1:9" x14ac:dyDescent="0.45">
      <c r="A119" s="14">
        <v>117</v>
      </c>
      <c r="B119" s="15" t="s">
        <v>455</v>
      </c>
      <c r="C119" s="16" t="s">
        <v>744</v>
      </c>
      <c r="D119" s="31" t="s">
        <v>14</v>
      </c>
      <c r="E119" s="18">
        <v>2006</v>
      </c>
      <c r="F119" s="18">
        <v>2008</v>
      </c>
      <c r="G119" s="19">
        <v>944277</v>
      </c>
      <c r="H119" s="185">
        <f t="shared" si="5"/>
        <v>11843122.134</v>
      </c>
      <c r="I119" s="20" t="s">
        <v>1526</v>
      </c>
    </row>
    <row r="120" spans="1:9" ht="37.5" x14ac:dyDescent="0.45">
      <c r="A120" s="14">
        <v>118</v>
      </c>
      <c r="B120" s="15" t="s">
        <v>268</v>
      </c>
      <c r="C120" s="16" t="s">
        <v>744</v>
      </c>
      <c r="D120" s="31" t="s">
        <v>14</v>
      </c>
      <c r="E120" s="18">
        <v>2007</v>
      </c>
      <c r="F120" s="18">
        <v>2008</v>
      </c>
      <c r="G120" s="19">
        <v>175588</v>
      </c>
      <c r="H120" s="185">
        <f t="shared" si="5"/>
        <v>2202224.696</v>
      </c>
      <c r="I120" s="20" t="s">
        <v>1541</v>
      </c>
    </row>
    <row r="121" spans="1:9" ht="37.5" x14ac:dyDescent="0.45">
      <c r="A121" s="14">
        <v>119</v>
      </c>
      <c r="B121" s="15" t="s">
        <v>1702</v>
      </c>
      <c r="C121" s="16" t="s">
        <v>744</v>
      </c>
      <c r="D121" s="31" t="s">
        <v>15</v>
      </c>
      <c r="E121" s="18">
        <v>2008</v>
      </c>
      <c r="F121" s="18">
        <v>2008</v>
      </c>
      <c r="G121" s="19">
        <v>83000</v>
      </c>
      <c r="H121" s="185">
        <f t="shared" si="5"/>
        <v>1040986</v>
      </c>
      <c r="I121" s="20" t="s">
        <v>1547</v>
      </c>
    </row>
    <row r="122" spans="1:9" ht="37.5" x14ac:dyDescent="0.45">
      <c r="A122" s="14">
        <v>120</v>
      </c>
      <c r="B122" s="15" t="s">
        <v>1843</v>
      </c>
      <c r="C122" s="16" t="s">
        <v>744</v>
      </c>
      <c r="D122" s="31" t="s">
        <v>15</v>
      </c>
      <c r="E122" s="18">
        <v>2007</v>
      </c>
      <c r="F122" s="18">
        <v>2008</v>
      </c>
      <c r="G122" s="19">
        <v>73061</v>
      </c>
      <c r="H122" s="185">
        <f t="shared" si="5"/>
        <v>916331.06200000003</v>
      </c>
      <c r="I122" s="20" t="s">
        <v>1547</v>
      </c>
    </row>
    <row r="123" spans="1:9" ht="37.5" x14ac:dyDescent="0.45">
      <c r="A123" s="14">
        <v>121</v>
      </c>
      <c r="B123" s="15" t="s">
        <v>288</v>
      </c>
      <c r="C123" s="16" t="s">
        <v>744</v>
      </c>
      <c r="D123" s="31" t="s">
        <v>15</v>
      </c>
      <c r="E123" s="18">
        <v>2007</v>
      </c>
      <c r="F123" s="18">
        <v>2008</v>
      </c>
      <c r="G123" s="19">
        <v>205954</v>
      </c>
      <c r="H123" s="185">
        <f t="shared" si="5"/>
        <v>2583075.068</v>
      </c>
      <c r="I123" s="20" t="s">
        <v>1524</v>
      </c>
    </row>
    <row r="124" spans="1:9" ht="56.25" x14ac:dyDescent="0.45">
      <c r="A124" s="14">
        <v>122</v>
      </c>
      <c r="B124" s="15" t="s">
        <v>2579</v>
      </c>
      <c r="C124" s="16" t="s">
        <v>744</v>
      </c>
      <c r="D124" s="31" t="s">
        <v>15</v>
      </c>
      <c r="E124" s="18">
        <v>2007</v>
      </c>
      <c r="F124" s="18">
        <v>2008</v>
      </c>
      <c r="G124" s="19">
        <v>1000000</v>
      </c>
      <c r="H124" s="185">
        <f t="shared" si="5"/>
        <v>12542000</v>
      </c>
      <c r="I124" s="20" t="s">
        <v>1542</v>
      </c>
    </row>
    <row r="125" spans="1:9" ht="56.25" x14ac:dyDescent="0.45">
      <c r="A125" s="14">
        <v>123</v>
      </c>
      <c r="B125" s="15" t="s">
        <v>289</v>
      </c>
      <c r="C125" s="16" t="s">
        <v>744</v>
      </c>
      <c r="D125" s="31" t="s">
        <v>15</v>
      </c>
      <c r="E125" s="18">
        <v>2007</v>
      </c>
      <c r="F125" s="18">
        <v>2008</v>
      </c>
      <c r="G125" s="19">
        <v>269930</v>
      </c>
      <c r="H125" s="185">
        <f t="shared" si="5"/>
        <v>3385462.06</v>
      </c>
      <c r="I125" s="20" t="s">
        <v>1550</v>
      </c>
    </row>
    <row r="126" spans="1:9" x14ac:dyDescent="0.45">
      <c r="A126" s="14">
        <v>124</v>
      </c>
      <c r="B126" s="15" t="s">
        <v>308</v>
      </c>
      <c r="C126" s="16" t="s">
        <v>744</v>
      </c>
      <c r="D126" s="31" t="s">
        <v>40</v>
      </c>
      <c r="E126" s="18">
        <v>2007</v>
      </c>
      <c r="F126" s="18">
        <v>2008</v>
      </c>
      <c r="G126" s="19">
        <v>950000</v>
      </c>
      <c r="H126" s="185">
        <f t="shared" si="5"/>
        <v>11914900</v>
      </c>
      <c r="I126" s="20" t="s">
        <v>1551</v>
      </c>
    </row>
    <row r="127" spans="1:9" ht="56.25" x14ac:dyDescent="0.45">
      <c r="A127" s="14">
        <v>125</v>
      </c>
      <c r="B127" s="15" t="s">
        <v>1844</v>
      </c>
      <c r="C127" s="16" t="s">
        <v>744</v>
      </c>
      <c r="D127" s="31" t="s">
        <v>40</v>
      </c>
      <c r="E127" s="18">
        <v>2008</v>
      </c>
      <c r="F127" s="18">
        <v>2008</v>
      </c>
      <c r="G127" s="19">
        <v>447220</v>
      </c>
      <c r="H127" s="185">
        <f t="shared" si="5"/>
        <v>5609033.2400000002</v>
      </c>
      <c r="I127" s="20" t="s">
        <v>1536</v>
      </c>
    </row>
    <row r="128" spans="1:9" ht="37.5" x14ac:dyDescent="0.45">
      <c r="A128" s="14">
        <v>126</v>
      </c>
      <c r="B128" s="15" t="s">
        <v>476</v>
      </c>
      <c r="C128" s="16" t="s">
        <v>744</v>
      </c>
      <c r="D128" s="31" t="s">
        <v>40</v>
      </c>
      <c r="E128" s="18">
        <v>2008</v>
      </c>
      <c r="F128" s="18">
        <v>2008</v>
      </c>
      <c r="G128" s="19">
        <v>75754</v>
      </c>
      <c r="H128" s="185">
        <f t="shared" si="5"/>
        <v>950106.66799999995</v>
      </c>
      <c r="I128" s="20" t="s">
        <v>1547</v>
      </c>
    </row>
    <row r="129" spans="1:9" ht="37.5" x14ac:dyDescent="0.45">
      <c r="A129" s="14">
        <v>127</v>
      </c>
      <c r="B129" s="15" t="s">
        <v>310</v>
      </c>
      <c r="C129" s="16" t="s">
        <v>744</v>
      </c>
      <c r="D129" s="31" t="s">
        <v>40</v>
      </c>
      <c r="E129" s="18">
        <v>2008</v>
      </c>
      <c r="F129" s="18">
        <v>2008</v>
      </c>
      <c r="G129" s="19">
        <v>901741</v>
      </c>
      <c r="H129" s="185">
        <f t="shared" si="5"/>
        <v>11309635.622</v>
      </c>
      <c r="I129" s="20" t="s">
        <v>1528</v>
      </c>
    </row>
    <row r="130" spans="1:9" ht="37.5" x14ac:dyDescent="0.45">
      <c r="A130" s="14">
        <v>128</v>
      </c>
      <c r="B130" s="15" t="s">
        <v>309</v>
      </c>
      <c r="C130" s="16" t="s">
        <v>744</v>
      </c>
      <c r="D130" s="31" t="s">
        <v>40</v>
      </c>
      <c r="E130" s="18">
        <v>2008</v>
      </c>
      <c r="F130" s="18">
        <v>2008</v>
      </c>
      <c r="G130" s="19">
        <v>90968</v>
      </c>
      <c r="H130" s="185">
        <f t="shared" si="5"/>
        <v>1140920.656</v>
      </c>
      <c r="I130" s="20" t="s">
        <v>1552</v>
      </c>
    </row>
    <row r="131" spans="1:9" ht="37.5" x14ac:dyDescent="0.45">
      <c r="A131" s="14">
        <v>129</v>
      </c>
      <c r="B131" s="15" t="s">
        <v>1845</v>
      </c>
      <c r="C131" s="16" t="s">
        <v>744</v>
      </c>
      <c r="D131" s="31" t="s">
        <v>40</v>
      </c>
      <c r="E131" s="18">
        <v>2008</v>
      </c>
      <c r="F131" s="18">
        <v>2008</v>
      </c>
      <c r="G131" s="19">
        <v>472000</v>
      </c>
      <c r="H131" s="185">
        <f t="shared" si="5"/>
        <v>5919824</v>
      </c>
      <c r="I131" s="20" t="s">
        <v>1534</v>
      </c>
    </row>
    <row r="132" spans="1:9" ht="37.5" x14ac:dyDescent="0.45">
      <c r="A132" s="14">
        <v>130</v>
      </c>
      <c r="B132" s="15" t="s">
        <v>326</v>
      </c>
      <c r="C132" s="16" t="s">
        <v>744</v>
      </c>
      <c r="D132" s="31" t="s">
        <v>41</v>
      </c>
      <c r="E132" s="18">
        <v>2008</v>
      </c>
      <c r="F132" s="18">
        <v>2008</v>
      </c>
      <c r="G132" s="19">
        <v>67258</v>
      </c>
      <c r="H132" s="185">
        <f t="shared" si="5"/>
        <v>843549.83600000001</v>
      </c>
      <c r="I132" s="20" t="s">
        <v>1552</v>
      </c>
    </row>
    <row r="133" spans="1:9" ht="37.5" x14ac:dyDescent="0.45">
      <c r="A133" s="14">
        <v>131</v>
      </c>
      <c r="B133" s="15" t="s">
        <v>1696</v>
      </c>
      <c r="C133" s="16" t="s">
        <v>744</v>
      </c>
      <c r="D133" s="31" t="s">
        <v>6</v>
      </c>
      <c r="E133" s="18">
        <v>2008</v>
      </c>
      <c r="F133" s="18">
        <v>2009</v>
      </c>
      <c r="G133" s="19">
        <v>140184</v>
      </c>
      <c r="H133" s="185">
        <f t="shared" ref="H133:H175" si="6">PRODUCT(G133,11.456)</f>
        <v>1605947.9039999999</v>
      </c>
      <c r="I133" s="20" t="s">
        <v>1541</v>
      </c>
    </row>
    <row r="134" spans="1:9" ht="37.5" x14ac:dyDescent="0.45">
      <c r="A134" s="14">
        <v>132</v>
      </c>
      <c r="B134" s="15" t="s">
        <v>185</v>
      </c>
      <c r="C134" s="16" t="s">
        <v>744</v>
      </c>
      <c r="D134" s="31" t="s">
        <v>6</v>
      </c>
      <c r="E134" s="18">
        <v>2006</v>
      </c>
      <c r="F134" s="18">
        <v>2009</v>
      </c>
      <c r="G134" s="19">
        <v>459020</v>
      </c>
      <c r="H134" s="185">
        <f t="shared" si="6"/>
        <v>5258533.12</v>
      </c>
      <c r="I134" s="20" t="s">
        <v>1526</v>
      </c>
    </row>
    <row r="135" spans="1:9" ht="37.5" x14ac:dyDescent="0.45">
      <c r="A135" s="14">
        <v>133</v>
      </c>
      <c r="B135" s="15" t="s">
        <v>199</v>
      </c>
      <c r="C135" s="16" t="s">
        <v>744</v>
      </c>
      <c r="D135" s="31" t="s">
        <v>9</v>
      </c>
      <c r="E135" s="18">
        <v>2008</v>
      </c>
      <c r="F135" s="18">
        <v>2009</v>
      </c>
      <c r="G135" s="19">
        <v>398852</v>
      </c>
      <c r="H135" s="185">
        <f t="shared" si="6"/>
        <v>4569248.5120000001</v>
      </c>
      <c r="I135" s="20" t="s">
        <v>1529</v>
      </c>
    </row>
    <row r="136" spans="1:9" ht="37.5" x14ac:dyDescent="0.45">
      <c r="A136" s="14">
        <v>134</v>
      </c>
      <c r="B136" s="15" t="s">
        <v>426</v>
      </c>
      <c r="C136" s="16" t="s">
        <v>744</v>
      </c>
      <c r="D136" s="31" t="s">
        <v>9</v>
      </c>
      <c r="E136" s="18">
        <v>2008</v>
      </c>
      <c r="F136" s="18">
        <v>2009</v>
      </c>
      <c r="G136" s="19">
        <v>4500000</v>
      </c>
      <c r="H136" s="185">
        <f t="shared" si="6"/>
        <v>51552000</v>
      </c>
      <c r="I136" s="20" t="s">
        <v>1548</v>
      </c>
    </row>
    <row r="137" spans="1:9" ht="37.5" x14ac:dyDescent="0.45">
      <c r="A137" s="14">
        <v>135</v>
      </c>
      <c r="B137" s="15" t="s">
        <v>203</v>
      </c>
      <c r="C137" s="16" t="s">
        <v>744</v>
      </c>
      <c r="D137" s="31" t="s">
        <v>30</v>
      </c>
      <c r="E137" s="18">
        <v>2009</v>
      </c>
      <c r="F137" s="18">
        <v>2009</v>
      </c>
      <c r="G137" s="19">
        <v>186082</v>
      </c>
      <c r="H137" s="185">
        <f t="shared" si="6"/>
        <v>2131755.392</v>
      </c>
      <c r="I137" s="20" t="s">
        <v>1533</v>
      </c>
    </row>
    <row r="138" spans="1:9" ht="37.5" x14ac:dyDescent="0.45">
      <c r="A138" s="14">
        <v>136</v>
      </c>
      <c r="B138" s="15" t="s">
        <v>428</v>
      </c>
      <c r="C138" s="16" t="s">
        <v>744</v>
      </c>
      <c r="D138" s="31" t="s">
        <v>31</v>
      </c>
      <c r="E138" s="18">
        <v>2008</v>
      </c>
      <c r="F138" s="18">
        <v>2009</v>
      </c>
      <c r="G138" s="19">
        <v>228488</v>
      </c>
      <c r="H138" s="185">
        <f t="shared" si="6"/>
        <v>2617558.5279999999</v>
      </c>
      <c r="I138" s="20" t="s">
        <v>1538</v>
      </c>
    </row>
    <row r="139" spans="1:9" ht="37.5" x14ac:dyDescent="0.45">
      <c r="A139" s="14">
        <v>137</v>
      </c>
      <c r="B139" s="15" t="s">
        <v>208</v>
      </c>
      <c r="C139" s="16" t="s">
        <v>744</v>
      </c>
      <c r="D139" s="31" t="s">
        <v>31</v>
      </c>
      <c r="E139" s="18">
        <v>2009</v>
      </c>
      <c r="F139" s="18">
        <v>2009</v>
      </c>
      <c r="G139" s="19">
        <v>584473</v>
      </c>
      <c r="H139" s="185">
        <f t="shared" si="6"/>
        <v>6695722.6880000001</v>
      </c>
      <c r="I139" s="20" t="s">
        <v>1526</v>
      </c>
    </row>
    <row r="140" spans="1:9" ht="37.5" x14ac:dyDescent="0.45">
      <c r="A140" s="14">
        <v>138</v>
      </c>
      <c r="B140" s="15" t="s">
        <v>1846</v>
      </c>
      <c r="C140" s="16" t="s">
        <v>744</v>
      </c>
      <c r="D140" s="31" t="s">
        <v>33</v>
      </c>
      <c r="E140" s="18">
        <v>2008</v>
      </c>
      <c r="F140" s="18">
        <v>2009</v>
      </c>
      <c r="G140" s="19">
        <v>378455</v>
      </c>
      <c r="H140" s="185">
        <f t="shared" si="6"/>
        <v>4335580.4799999995</v>
      </c>
      <c r="I140" s="20" t="s">
        <v>1553</v>
      </c>
    </row>
    <row r="141" spans="1:9" ht="37.5" x14ac:dyDescent="0.45">
      <c r="A141" s="14">
        <v>139</v>
      </c>
      <c r="B141" s="15" t="s">
        <v>1120</v>
      </c>
      <c r="C141" s="16" t="s">
        <v>744</v>
      </c>
      <c r="D141" s="31" t="s">
        <v>34</v>
      </c>
      <c r="E141" s="18">
        <v>2009</v>
      </c>
      <c r="F141" s="18">
        <v>2009</v>
      </c>
      <c r="G141" s="19">
        <v>6500000</v>
      </c>
      <c r="H141" s="185">
        <f t="shared" si="6"/>
        <v>74464000</v>
      </c>
      <c r="I141" s="20" t="s">
        <v>1549</v>
      </c>
    </row>
    <row r="142" spans="1:9" ht="37.5" x14ac:dyDescent="0.45">
      <c r="A142" s="14">
        <v>140</v>
      </c>
      <c r="B142" s="15" t="s">
        <v>225</v>
      </c>
      <c r="C142" s="16" t="s">
        <v>744</v>
      </c>
      <c r="D142" s="31" t="s">
        <v>34</v>
      </c>
      <c r="E142" s="18">
        <v>2007</v>
      </c>
      <c r="F142" s="18">
        <v>2009</v>
      </c>
      <c r="G142" s="19">
        <v>701864</v>
      </c>
      <c r="H142" s="185">
        <f t="shared" si="6"/>
        <v>8040553.9839999992</v>
      </c>
      <c r="I142" s="20" t="s">
        <v>1552</v>
      </c>
    </row>
    <row r="143" spans="1:9" ht="37.5" x14ac:dyDescent="0.45">
      <c r="A143" s="14">
        <v>141</v>
      </c>
      <c r="B143" s="15" t="s">
        <v>224</v>
      </c>
      <c r="C143" s="16" t="s">
        <v>744</v>
      </c>
      <c r="D143" s="31" t="s">
        <v>34</v>
      </c>
      <c r="E143" s="18">
        <v>2007</v>
      </c>
      <c r="F143" s="18">
        <v>2009</v>
      </c>
      <c r="G143" s="19">
        <v>174886</v>
      </c>
      <c r="H143" s="185">
        <f t="shared" si="6"/>
        <v>2003494.0159999998</v>
      </c>
      <c r="I143" s="20" t="s">
        <v>1552</v>
      </c>
    </row>
    <row r="144" spans="1:9" ht="37.5" x14ac:dyDescent="0.45">
      <c r="A144" s="14">
        <v>142</v>
      </c>
      <c r="B144" s="15" t="s">
        <v>222</v>
      </c>
      <c r="C144" s="16" t="s">
        <v>744</v>
      </c>
      <c r="D144" s="31" t="s">
        <v>34</v>
      </c>
      <c r="E144" s="18">
        <v>2009</v>
      </c>
      <c r="F144" s="18">
        <v>2009</v>
      </c>
      <c r="G144" s="19">
        <v>140302</v>
      </c>
      <c r="H144" s="185">
        <f t="shared" si="6"/>
        <v>1607299.7119999998</v>
      </c>
      <c r="I144" s="20" t="s">
        <v>1534</v>
      </c>
    </row>
    <row r="145" spans="1:9" ht="37.5" x14ac:dyDescent="0.45">
      <c r="A145" s="14">
        <v>143</v>
      </c>
      <c r="B145" s="15" t="s">
        <v>440</v>
      </c>
      <c r="C145" s="16" t="s">
        <v>744</v>
      </c>
      <c r="D145" s="31" t="s">
        <v>35</v>
      </c>
      <c r="E145" s="18">
        <v>2009</v>
      </c>
      <c r="F145" s="18">
        <v>2009</v>
      </c>
      <c r="G145" s="19">
        <v>310000</v>
      </c>
      <c r="H145" s="185">
        <f t="shared" si="6"/>
        <v>3551360</v>
      </c>
      <c r="I145" s="20" t="s">
        <v>1548</v>
      </c>
    </row>
    <row r="146" spans="1:9" x14ac:dyDescent="0.45">
      <c r="A146" s="14">
        <v>144</v>
      </c>
      <c r="B146" s="15" t="s">
        <v>240</v>
      </c>
      <c r="C146" s="16" t="s">
        <v>744</v>
      </c>
      <c r="D146" s="31" t="s">
        <v>35</v>
      </c>
      <c r="E146" s="18">
        <v>2009</v>
      </c>
      <c r="F146" s="18">
        <v>2009</v>
      </c>
      <c r="G146" s="19">
        <v>2210369</v>
      </c>
      <c r="H146" s="185">
        <f t="shared" si="6"/>
        <v>25321987.263999999</v>
      </c>
      <c r="I146" s="20" t="s">
        <v>1548</v>
      </c>
    </row>
    <row r="147" spans="1:9" ht="37.5" x14ac:dyDescent="0.45">
      <c r="A147" s="14">
        <v>145</v>
      </c>
      <c r="B147" s="15" t="s">
        <v>238</v>
      </c>
      <c r="C147" s="16" t="s">
        <v>744</v>
      </c>
      <c r="D147" s="31" t="s">
        <v>35</v>
      </c>
      <c r="E147" s="18">
        <v>2009</v>
      </c>
      <c r="F147" s="18">
        <v>2009</v>
      </c>
      <c r="G147" s="19">
        <v>160585</v>
      </c>
      <c r="H147" s="185">
        <f t="shared" si="6"/>
        <v>1839661.76</v>
      </c>
      <c r="I147" s="20" t="s">
        <v>1538</v>
      </c>
    </row>
    <row r="148" spans="1:9" ht="37.5" x14ac:dyDescent="0.45">
      <c r="A148" s="14">
        <v>146</v>
      </c>
      <c r="B148" s="15" t="s">
        <v>1847</v>
      </c>
      <c r="C148" s="16" t="s">
        <v>744</v>
      </c>
      <c r="D148" s="31" t="s">
        <v>36</v>
      </c>
      <c r="E148" s="18">
        <v>2009</v>
      </c>
      <c r="F148" s="18">
        <v>2009</v>
      </c>
      <c r="G148" s="19">
        <v>925000</v>
      </c>
      <c r="H148" s="185">
        <f t="shared" si="6"/>
        <v>10596800</v>
      </c>
      <c r="I148" s="20" t="s">
        <v>1528</v>
      </c>
    </row>
    <row r="149" spans="1:9" ht="37.5" x14ac:dyDescent="0.45">
      <c r="A149" s="14">
        <v>147</v>
      </c>
      <c r="B149" s="15" t="s">
        <v>246</v>
      </c>
      <c r="C149" s="16" t="s">
        <v>744</v>
      </c>
      <c r="D149" s="31" t="s">
        <v>36</v>
      </c>
      <c r="E149" s="18">
        <v>2008</v>
      </c>
      <c r="F149" s="18">
        <v>2009</v>
      </c>
      <c r="G149" s="19">
        <v>142780</v>
      </c>
      <c r="H149" s="185">
        <f t="shared" si="6"/>
        <v>1635687.68</v>
      </c>
      <c r="I149" s="20" t="s">
        <v>1521</v>
      </c>
    </row>
    <row r="150" spans="1:9" ht="37.5" x14ac:dyDescent="0.45">
      <c r="A150" s="14">
        <v>148</v>
      </c>
      <c r="B150" s="15" t="s">
        <v>447</v>
      </c>
      <c r="C150" s="16" t="s">
        <v>744</v>
      </c>
      <c r="D150" s="31" t="s">
        <v>36</v>
      </c>
      <c r="E150" s="18">
        <v>2008</v>
      </c>
      <c r="F150" s="18">
        <v>2009</v>
      </c>
      <c r="G150" s="19">
        <v>758425</v>
      </c>
      <c r="H150" s="185">
        <f t="shared" si="6"/>
        <v>8688516.7999999989</v>
      </c>
      <c r="I150" s="20" t="s">
        <v>1534</v>
      </c>
    </row>
    <row r="151" spans="1:9" ht="37.5" x14ac:dyDescent="0.45">
      <c r="A151" s="14">
        <v>149</v>
      </c>
      <c r="B151" s="15" t="s">
        <v>450</v>
      </c>
      <c r="C151" s="16" t="s">
        <v>744</v>
      </c>
      <c r="D151" s="31" t="s">
        <v>13</v>
      </c>
      <c r="E151" s="18">
        <v>2008</v>
      </c>
      <c r="F151" s="18">
        <v>2009</v>
      </c>
      <c r="G151" s="19">
        <v>128811</v>
      </c>
      <c r="H151" s="185">
        <f t="shared" si="6"/>
        <v>1475658.8159999999</v>
      </c>
      <c r="I151" s="20" t="s">
        <v>1547</v>
      </c>
    </row>
    <row r="152" spans="1:9" ht="37.5" x14ac:dyDescent="0.45">
      <c r="A152" s="14">
        <v>150</v>
      </c>
      <c r="B152" s="15" t="s">
        <v>258</v>
      </c>
      <c r="C152" s="16" t="s">
        <v>744</v>
      </c>
      <c r="D152" s="31" t="s">
        <v>13</v>
      </c>
      <c r="E152" s="18">
        <v>2008</v>
      </c>
      <c r="F152" s="18">
        <v>2009</v>
      </c>
      <c r="G152" s="19">
        <v>168740</v>
      </c>
      <c r="H152" s="185">
        <f t="shared" si="6"/>
        <v>1933085.44</v>
      </c>
      <c r="I152" s="20" t="s">
        <v>1521</v>
      </c>
    </row>
    <row r="153" spans="1:9" ht="37.5" x14ac:dyDescent="0.45">
      <c r="A153" s="14">
        <v>151</v>
      </c>
      <c r="B153" s="15" t="s">
        <v>256</v>
      </c>
      <c r="C153" s="16" t="s">
        <v>744</v>
      </c>
      <c r="D153" s="31" t="s">
        <v>13</v>
      </c>
      <c r="E153" s="18">
        <v>2009</v>
      </c>
      <c r="F153" s="18">
        <v>2009</v>
      </c>
      <c r="G153" s="19">
        <v>200637</v>
      </c>
      <c r="H153" s="185">
        <f t="shared" si="6"/>
        <v>2298497.4720000001</v>
      </c>
      <c r="I153" s="20" t="s">
        <v>1521</v>
      </c>
    </row>
    <row r="154" spans="1:9" ht="37.5" x14ac:dyDescent="0.45">
      <c r="A154" s="14">
        <v>152</v>
      </c>
      <c r="B154" s="15" t="s">
        <v>269</v>
      </c>
      <c r="C154" s="16" t="s">
        <v>744</v>
      </c>
      <c r="D154" s="31" t="s">
        <v>14</v>
      </c>
      <c r="E154" s="18">
        <v>2008</v>
      </c>
      <c r="F154" s="18">
        <v>2009</v>
      </c>
      <c r="G154" s="19">
        <v>635902</v>
      </c>
      <c r="H154" s="185">
        <f t="shared" si="6"/>
        <v>7284893.3119999999</v>
      </c>
      <c r="I154" s="20" t="s">
        <v>1537</v>
      </c>
    </row>
    <row r="155" spans="1:9" ht="37.5" x14ac:dyDescent="0.45">
      <c r="A155" s="14">
        <v>153</v>
      </c>
      <c r="B155" s="15" t="s">
        <v>270</v>
      </c>
      <c r="C155" s="16" t="s">
        <v>744</v>
      </c>
      <c r="D155" s="31" t="s">
        <v>14</v>
      </c>
      <c r="E155" s="18">
        <v>2009</v>
      </c>
      <c r="F155" s="18">
        <v>2009</v>
      </c>
      <c r="G155" s="19">
        <v>217365</v>
      </c>
      <c r="H155" s="185">
        <f t="shared" si="6"/>
        <v>2490133.44</v>
      </c>
      <c r="I155" s="20" t="s">
        <v>1521</v>
      </c>
    </row>
    <row r="156" spans="1:9" ht="37.5" x14ac:dyDescent="0.45">
      <c r="A156" s="14">
        <v>154</v>
      </c>
      <c r="B156" s="15" t="s">
        <v>271</v>
      </c>
      <c r="C156" s="16" t="s">
        <v>744</v>
      </c>
      <c r="D156" s="31" t="s">
        <v>14</v>
      </c>
      <c r="E156" s="18">
        <v>2008</v>
      </c>
      <c r="F156" s="18">
        <v>2009</v>
      </c>
      <c r="G156" s="19">
        <v>205320</v>
      </c>
      <c r="H156" s="185">
        <f t="shared" si="6"/>
        <v>2352145.92</v>
      </c>
      <c r="I156" s="20" t="s">
        <v>1521</v>
      </c>
    </row>
    <row r="157" spans="1:9" ht="37.5" x14ac:dyDescent="0.45">
      <c r="A157" s="14">
        <v>155</v>
      </c>
      <c r="B157" s="15" t="s">
        <v>1121</v>
      </c>
      <c r="C157" s="16" t="s">
        <v>744</v>
      </c>
      <c r="D157" s="31" t="s">
        <v>14</v>
      </c>
      <c r="E157" s="18">
        <v>2007</v>
      </c>
      <c r="F157" s="18">
        <v>2009</v>
      </c>
      <c r="G157" s="19">
        <v>260994</v>
      </c>
      <c r="H157" s="185">
        <f t="shared" si="6"/>
        <v>2989947.264</v>
      </c>
      <c r="I157" s="20" t="s">
        <v>1542</v>
      </c>
    </row>
    <row r="158" spans="1:9" ht="37.5" x14ac:dyDescent="0.45">
      <c r="A158" s="14">
        <v>156</v>
      </c>
      <c r="B158" s="15" t="s">
        <v>1848</v>
      </c>
      <c r="C158" s="16" t="s">
        <v>744</v>
      </c>
      <c r="D158" s="31" t="s">
        <v>14</v>
      </c>
      <c r="E158" s="18">
        <v>2008</v>
      </c>
      <c r="F158" s="18">
        <v>2009</v>
      </c>
      <c r="G158" s="19">
        <v>7500000</v>
      </c>
      <c r="H158" s="185">
        <f t="shared" si="6"/>
        <v>85920000</v>
      </c>
      <c r="I158" s="20" t="s">
        <v>1549</v>
      </c>
    </row>
    <row r="159" spans="1:9" ht="37.5" x14ac:dyDescent="0.45">
      <c r="A159" s="14">
        <v>157</v>
      </c>
      <c r="B159" s="15" t="s">
        <v>1849</v>
      </c>
      <c r="C159" s="16" t="s">
        <v>744</v>
      </c>
      <c r="D159" s="31" t="s">
        <v>14</v>
      </c>
      <c r="E159" s="18">
        <v>2008</v>
      </c>
      <c r="F159" s="18">
        <v>2009</v>
      </c>
      <c r="G159" s="19">
        <v>4500000</v>
      </c>
      <c r="H159" s="185">
        <f t="shared" si="6"/>
        <v>51552000</v>
      </c>
      <c r="I159" s="20" t="s">
        <v>1549</v>
      </c>
    </row>
    <row r="160" spans="1:9" ht="37.5" x14ac:dyDescent="0.45">
      <c r="A160" s="14">
        <v>158</v>
      </c>
      <c r="B160" s="15" t="s">
        <v>290</v>
      </c>
      <c r="C160" s="16" t="s">
        <v>744</v>
      </c>
      <c r="D160" s="31" t="s">
        <v>15</v>
      </c>
      <c r="E160" s="18">
        <v>2006</v>
      </c>
      <c r="F160" s="18">
        <v>2009</v>
      </c>
      <c r="G160" s="19">
        <v>994960</v>
      </c>
      <c r="H160" s="185">
        <f t="shared" si="6"/>
        <v>11398261.76</v>
      </c>
      <c r="I160" s="20" t="s">
        <v>1534</v>
      </c>
    </row>
    <row r="161" spans="1:9" ht="37.5" x14ac:dyDescent="0.45">
      <c r="A161" s="14">
        <v>159</v>
      </c>
      <c r="B161" s="15" t="s">
        <v>293</v>
      </c>
      <c r="C161" s="16" t="s">
        <v>744</v>
      </c>
      <c r="D161" s="31" t="s">
        <v>15</v>
      </c>
      <c r="E161" s="18">
        <v>2007</v>
      </c>
      <c r="F161" s="18">
        <v>2009</v>
      </c>
      <c r="G161" s="19">
        <v>206500</v>
      </c>
      <c r="H161" s="185">
        <f t="shared" si="6"/>
        <v>2365664</v>
      </c>
      <c r="I161" s="20" t="s">
        <v>1541</v>
      </c>
    </row>
    <row r="162" spans="1:9" ht="56.25" x14ac:dyDescent="0.45">
      <c r="A162" s="14">
        <v>160</v>
      </c>
      <c r="B162" s="15" t="s">
        <v>461</v>
      </c>
      <c r="C162" s="16" t="s">
        <v>744</v>
      </c>
      <c r="D162" s="31" t="s">
        <v>15</v>
      </c>
      <c r="E162" s="18">
        <v>2008</v>
      </c>
      <c r="F162" s="18">
        <v>2009</v>
      </c>
      <c r="G162" s="19">
        <v>88132</v>
      </c>
      <c r="H162" s="185">
        <f t="shared" si="6"/>
        <v>1009640.1919999999</v>
      </c>
      <c r="I162" s="20" t="s">
        <v>1547</v>
      </c>
    </row>
    <row r="163" spans="1:9" ht="56.25" x14ac:dyDescent="0.45">
      <c r="A163" s="14">
        <v>161</v>
      </c>
      <c r="B163" s="15" t="s">
        <v>1850</v>
      </c>
      <c r="C163" s="16" t="s">
        <v>744</v>
      </c>
      <c r="D163" s="31" t="s">
        <v>15</v>
      </c>
      <c r="E163" s="18">
        <v>2008</v>
      </c>
      <c r="F163" s="18">
        <v>2009</v>
      </c>
      <c r="G163" s="19">
        <v>1357383</v>
      </c>
      <c r="H163" s="185">
        <f t="shared" si="6"/>
        <v>15550179.648</v>
      </c>
      <c r="I163" s="20" t="s">
        <v>1554</v>
      </c>
    </row>
    <row r="164" spans="1:9" ht="37.5" x14ac:dyDescent="0.45">
      <c r="A164" s="14">
        <v>162</v>
      </c>
      <c r="B164" s="15" t="s">
        <v>291</v>
      </c>
      <c r="C164" s="16" t="s">
        <v>744</v>
      </c>
      <c r="D164" s="31" t="s">
        <v>15</v>
      </c>
      <c r="E164" s="18">
        <v>2007</v>
      </c>
      <c r="F164" s="18">
        <v>2009</v>
      </c>
      <c r="G164" s="19">
        <v>1024714</v>
      </c>
      <c r="H164" s="185">
        <f t="shared" si="6"/>
        <v>11739123.583999999</v>
      </c>
      <c r="I164" s="20" t="s">
        <v>1527</v>
      </c>
    </row>
    <row r="165" spans="1:9" ht="37.5" x14ac:dyDescent="0.45">
      <c r="A165" s="14">
        <v>163</v>
      </c>
      <c r="B165" s="15" t="s">
        <v>292</v>
      </c>
      <c r="C165" s="16" t="s">
        <v>744</v>
      </c>
      <c r="D165" s="31" t="s">
        <v>15</v>
      </c>
      <c r="E165" s="18">
        <v>2007</v>
      </c>
      <c r="F165" s="18">
        <v>2009</v>
      </c>
      <c r="G165" s="19">
        <v>1177640</v>
      </c>
      <c r="H165" s="185">
        <f t="shared" si="6"/>
        <v>13491043.84</v>
      </c>
      <c r="I165" s="20" t="s">
        <v>1527</v>
      </c>
    </row>
    <row r="166" spans="1:9" ht="37.5" x14ac:dyDescent="0.45">
      <c r="A166" s="14">
        <v>164</v>
      </c>
      <c r="B166" s="15" t="s">
        <v>1592</v>
      </c>
      <c r="C166" s="16" t="s">
        <v>744</v>
      </c>
      <c r="D166" s="31" t="s">
        <v>15</v>
      </c>
      <c r="E166" s="18">
        <v>2008</v>
      </c>
      <c r="F166" s="18">
        <v>2009</v>
      </c>
      <c r="G166" s="19">
        <v>200600</v>
      </c>
      <c r="H166" s="185">
        <f t="shared" si="6"/>
        <v>2298073.6</v>
      </c>
      <c r="I166" s="20" t="s">
        <v>1547</v>
      </c>
    </row>
    <row r="167" spans="1:9" ht="56.25" x14ac:dyDescent="0.45">
      <c r="A167" s="14">
        <v>165</v>
      </c>
      <c r="B167" s="15" t="s">
        <v>1594</v>
      </c>
      <c r="C167" s="16" t="s">
        <v>744</v>
      </c>
      <c r="D167" s="31" t="s">
        <v>15</v>
      </c>
      <c r="E167" s="18">
        <v>2006</v>
      </c>
      <c r="F167" s="18">
        <v>2009</v>
      </c>
      <c r="G167" s="19">
        <v>2469533</v>
      </c>
      <c r="H167" s="185">
        <f t="shared" si="6"/>
        <v>28290970.048</v>
      </c>
      <c r="I167" s="20" t="s">
        <v>1548</v>
      </c>
    </row>
    <row r="168" spans="1:9" ht="37.5" x14ac:dyDescent="0.45">
      <c r="A168" s="14">
        <v>166</v>
      </c>
      <c r="B168" s="15" t="s">
        <v>463</v>
      </c>
      <c r="C168" s="16" t="s">
        <v>744</v>
      </c>
      <c r="D168" s="31" t="s">
        <v>15</v>
      </c>
      <c r="E168" s="18">
        <v>2008</v>
      </c>
      <c r="F168" s="18">
        <v>2009</v>
      </c>
      <c r="G168" s="19">
        <v>111510</v>
      </c>
      <c r="H168" s="185">
        <f t="shared" si="6"/>
        <v>1277458.56</v>
      </c>
      <c r="I168" s="20" t="s">
        <v>1547</v>
      </c>
    </row>
    <row r="169" spans="1:9" x14ac:dyDescent="0.45">
      <c r="A169" s="14">
        <v>167</v>
      </c>
      <c r="B169" s="15" t="s">
        <v>1851</v>
      </c>
      <c r="C169" s="16" t="s">
        <v>744</v>
      </c>
      <c r="D169" s="31" t="s">
        <v>15</v>
      </c>
      <c r="E169" s="18">
        <v>2009</v>
      </c>
      <c r="F169" s="18">
        <v>2009</v>
      </c>
      <c r="G169" s="19">
        <v>86500</v>
      </c>
      <c r="H169" s="185">
        <f t="shared" si="6"/>
        <v>990944</v>
      </c>
      <c r="I169" s="20" t="s">
        <v>1546</v>
      </c>
    </row>
    <row r="170" spans="1:9" ht="37.5" x14ac:dyDescent="0.45">
      <c r="A170" s="14">
        <v>168</v>
      </c>
      <c r="B170" s="15" t="s">
        <v>469</v>
      </c>
      <c r="C170" s="16" t="s">
        <v>744</v>
      </c>
      <c r="D170" s="31" t="s">
        <v>40</v>
      </c>
      <c r="E170" s="18">
        <v>2009</v>
      </c>
      <c r="F170" s="18">
        <v>2009</v>
      </c>
      <c r="G170" s="19">
        <v>4500000</v>
      </c>
      <c r="H170" s="185">
        <f t="shared" si="6"/>
        <v>51552000</v>
      </c>
      <c r="I170" s="20" t="s">
        <v>1549</v>
      </c>
    </row>
    <row r="171" spans="1:9" ht="37.5" x14ac:dyDescent="0.45">
      <c r="A171" s="14">
        <v>169</v>
      </c>
      <c r="B171" s="15" t="s">
        <v>311</v>
      </c>
      <c r="C171" s="16" t="s">
        <v>744</v>
      </c>
      <c r="D171" s="31" t="s">
        <v>40</v>
      </c>
      <c r="E171" s="18">
        <v>2009</v>
      </c>
      <c r="F171" s="18">
        <v>2009</v>
      </c>
      <c r="G171" s="19">
        <v>513377</v>
      </c>
      <c r="H171" s="185">
        <f t="shared" si="6"/>
        <v>5881246.9119999995</v>
      </c>
      <c r="I171" s="20" t="s">
        <v>1538</v>
      </c>
    </row>
    <row r="172" spans="1:9" ht="37.5" x14ac:dyDescent="0.45">
      <c r="A172" s="14">
        <v>170</v>
      </c>
      <c r="B172" s="15" t="s">
        <v>312</v>
      </c>
      <c r="C172" s="16" t="s">
        <v>744</v>
      </c>
      <c r="D172" s="31" t="s">
        <v>40</v>
      </c>
      <c r="E172" s="18">
        <v>2009</v>
      </c>
      <c r="F172" s="18">
        <v>2009</v>
      </c>
      <c r="G172" s="19">
        <v>3094716</v>
      </c>
      <c r="H172" s="185">
        <f t="shared" si="6"/>
        <v>35453066.495999999</v>
      </c>
      <c r="I172" s="20" t="s">
        <v>1548</v>
      </c>
    </row>
    <row r="173" spans="1:9" x14ac:dyDescent="0.45">
      <c r="A173" s="14">
        <v>171</v>
      </c>
      <c r="B173" s="15" t="s">
        <v>328</v>
      </c>
      <c r="C173" s="16" t="s">
        <v>744</v>
      </c>
      <c r="D173" s="31" t="s">
        <v>41</v>
      </c>
      <c r="E173" s="18">
        <v>2009</v>
      </c>
      <c r="F173" s="18">
        <v>2009</v>
      </c>
      <c r="G173" s="19">
        <v>544000</v>
      </c>
      <c r="H173" s="185">
        <f t="shared" si="6"/>
        <v>6232064</v>
      </c>
      <c r="I173" s="20" t="s">
        <v>1545</v>
      </c>
    </row>
    <row r="174" spans="1:9" ht="37.5" x14ac:dyDescent="0.45">
      <c r="A174" s="14">
        <v>172</v>
      </c>
      <c r="B174" s="15" t="s">
        <v>482</v>
      </c>
      <c r="C174" s="16" t="s">
        <v>744</v>
      </c>
      <c r="D174" s="31" t="s">
        <v>41</v>
      </c>
      <c r="E174" s="18">
        <v>2009</v>
      </c>
      <c r="F174" s="18">
        <v>2009</v>
      </c>
      <c r="G174" s="19">
        <v>521140</v>
      </c>
      <c r="H174" s="185">
        <f t="shared" si="6"/>
        <v>5970179.8399999999</v>
      </c>
      <c r="I174" s="20" t="s">
        <v>1538</v>
      </c>
    </row>
    <row r="175" spans="1:9" ht="37.5" x14ac:dyDescent="0.45">
      <c r="A175" s="14">
        <v>173</v>
      </c>
      <c r="B175" s="15" t="s">
        <v>327</v>
      </c>
      <c r="C175" s="16" t="s">
        <v>744</v>
      </c>
      <c r="D175" s="31" t="s">
        <v>41</v>
      </c>
      <c r="E175" s="18">
        <v>2009</v>
      </c>
      <c r="F175" s="18">
        <v>2009</v>
      </c>
      <c r="G175" s="19">
        <v>220046</v>
      </c>
      <c r="H175" s="185">
        <f t="shared" si="6"/>
        <v>2520846.9759999998</v>
      </c>
      <c r="I175" s="20" t="s">
        <v>1541</v>
      </c>
    </row>
    <row r="176" spans="1:9" ht="37.5" x14ac:dyDescent="0.45">
      <c r="A176" s="14">
        <v>174</v>
      </c>
      <c r="B176" s="15" t="s">
        <v>1694</v>
      </c>
      <c r="C176" s="16" t="s">
        <v>744</v>
      </c>
      <c r="D176" s="31" t="s">
        <v>6</v>
      </c>
      <c r="E176" s="18">
        <v>2009</v>
      </c>
      <c r="F176" s="18">
        <v>2010</v>
      </c>
      <c r="G176" s="19">
        <v>8420000</v>
      </c>
      <c r="H176" s="185">
        <f t="shared" ref="H176:H217" si="7">PRODUCT(G176,11.174)</f>
        <v>94085080</v>
      </c>
      <c r="I176" s="20" t="s">
        <v>1555</v>
      </c>
    </row>
    <row r="177" spans="1:9" ht="37.5" x14ac:dyDescent="0.45">
      <c r="A177" s="14">
        <v>175</v>
      </c>
      <c r="B177" s="15" t="s">
        <v>1852</v>
      </c>
      <c r="C177" s="16" t="s">
        <v>744</v>
      </c>
      <c r="D177" s="31" t="s">
        <v>6</v>
      </c>
      <c r="E177" s="18">
        <v>2008</v>
      </c>
      <c r="F177" s="18">
        <v>2010</v>
      </c>
      <c r="G177" s="19">
        <v>9000000</v>
      </c>
      <c r="H177" s="185">
        <f t="shared" si="7"/>
        <v>100566000</v>
      </c>
      <c r="I177" s="20" t="s">
        <v>1556</v>
      </c>
    </row>
    <row r="178" spans="1:9" ht="75" x14ac:dyDescent="0.45">
      <c r="A178" s="14">
        <v>176</v>
      </c>
      <c r="B178" s="15" t="s">
        <v>1853</v>
      </c>
      <c r="C178" s="16" t="s">
        <v>744</v>
      </c>
      <c r="D178" s="31" t="s">
        <v>6</v>
      </c>
      <c r="E178" s="18">
        <v>2009</v>
      </c>
      <c r="F178" s="18">
        <v>2010</v>
      </c>
      <c r="G178" s="19">
        <v>4000000</v>
      </c>
      <c r="H178" s="185">
        <f t="shared" si="7"/>
        <v>44696000</v>
      </c>
      <c r="I178" s="20" t="s">
        <v>1557</v>
      </c>
    </row>
    <row r="179" spans="1:9" x14ac:dyDescent="0.45">
      <c r="A179" s="14">
        <v>177</v>
      </c>
      <c r="B179" s="15" t="s">
        <v>1122</v>
      </c>
      <c r="C179" s="16" t="s">
        <v>744</v>
      </c>
      <c r="D179" s="31" t="s">
        <v>6</v>
      </c>
      <c r="E179" s="18">
        <v>2009</v>
      </c>
      <c r="F179" s="18">
        <v>2010</v>
      </c>
      <c r="G179" s="19">
        <v>1095566</v>
      </c>
      <c r="H179" s="185">
        <f t="shared" si="7"/>
        <v>12241854.483999999</v>
      </c>
      <c r="I179" s="20" t="s">
        <v>1545</v>
      </c>
    </row>
    <row r="180" spans="1:9" ht="37.5" x14ac:dyDescent="0.45">
      <c r="A180" s="14">
        <v>178</v>
      </c>
      <c r="B180" s="15" t="s">
        <v>200</v>
      </c>
      <c r="C180" s="16" t="s">
        <v>744</v>
      </c>
      <c r="D180" s="31" t="s">
        <v>9</v>
      </c>
      <c r="E180" s="18">
        <v>2009</v>
      </c>
      <c r="F180" s="18">
        <v>2010</v>
      </c>
      <c r="G180" s="19">
        <v>334483</v>
      </c>
      <c r="H180" s="185">
        <f t="shared" si="7"/>
        <v>3737513.0419999999</v>
      </c>
      <c r="I180" s="20" t="s">
        <v>1529</v>
      </c>
    </row>
    <row r="181" spans="1:9" ht="37.5" x14ac:dyDescent="0.45">
      <c r="A181" s="14">
        <v>179</v>
      </c>
      <c r="B181" s="15" t="s">
        <v>1123</v>
      </c>
      <c r="C181" s="16" t="s">
        <v>744</v>
      </c>
      <c r="D181" s="31" t="s">
        <v>9</v>
      </c>
      <c r="E181" s="18">
        <v>2009</v>
      </c>
      <c r="F181" s="18">
        <v>2010</v>
      </c>
      <c r="G181" s="19">
        <v>659394</v>
      </c>
      <c r="H181" s="185">
        <f t="shared" si="7"/>
        <v>7368068.5559999999</v>
      </c>
      <c r="I181" s="20" t="s">
        <v>1538</v>
      </c>
    </row>
    <row r="182" spans="1:9" ht="37.5" x14ac:dyDescent="0.45">
      <c r="A182" s="14">
        <v>180</v>
      </c>
      <c r="B182" s="15" t="s">
        <v>213</v>
      </c>
      <c r="C182" s="16" t="s">
        <v>744</v>
      </c>
      <c r="D182" s="31" t="s">
        <v>33</v>
      </c>
      <c r="E182" s="18">
        <v>2007</v>
      </c>
      <c r="F182" s="18">
        <v>2010</v>
      </c>
      <c r="G182" s="19">
        <v>742220</v>
      </c>
      <c r="H182" s="185">
        <f t="shared" si="7"/>
        <v>8293566.2799999993</v>
      </c>
      <c r="I182" s="20" t="s">
        <v>1524</v>
      </c>
    </row>
    <row r="183" spans="1:9" ht="37.5" x14ac:dyDescent="0.45">
      <c r="A183" s="14">
        <v>181</v>
      </c>
      <c r="B183" s="15" t="s">
        <v>1854</v>
      </c>
      <c r="C183" s="16" t="s">
        <v>744</v>
      </c>
      <c r="D183" s="31" t="s">
        <v>34</v>
      </c>
      <c r="E183" s="18">
        <v>2006</v>
      </c>
      <c r="F183" s="18">
        <v>2010</v>
      </c>
      <c r="G183" s="19">
        <v>6000000</v>
      </c>
      <c r="H183" s="185">
        <f t="shared" si="7"/>
        <v>67044000</v>
      </c>
      <c r="I183" s="20" t="s">
        <v>1549</v>
      </c>
    </row>
    <row r="184" spans="1:9" ht="37.5" x14ac:dyDescent="0.45">
      <c r="A184" s="14">
        <v>182</v>
      </c>
      <c r="B184" s="15" t="s">
        <v>1124</v>
      </c>
      <c r="C184" s="16" t="s">
        <v>744</v>
      </c>
      <c r="D184" s="31" t="s">
        <v>34</v>
      </c>
      <c r="E184" s="18">
        <v>2009</v>
      </c>
      <c r="F184" s="18">
        <v>2010</v>
      </c>
      <c r="G184" s="19">
        <v>477388</v>
      </c>
      <c r="H184" s="185">
        <f t="shared" si="7"/>
        <v>5334333.5120000001</v>
      </c>
      <c r="I184" s="20" t="s">
        <v>1521</v>
      </c>
    </row>
    <row r="185" spans="1:9" x14ac:dyDescent="0.45">
      <c r="A185" s="14">
        <v>183</v>
      </c>
      <c r="B185" s="15" t="s">
        <v>1125</v>
      </c>
      <c r="C185" s="16" t="s">
        <v>744</v>
      </c>
      <c r="D185" s="31" t="s">
        <v>34</v>
      </c>
      <c r="E185" s="18">
        <v>2009</v>
      </c>
      <c r="F185" s="18">
        <v>2010</v>
      </c>
      <c r="G185" s="19">
        <v>225426</v>
      </c>
      <c r="H185" s="185">
        <f t="shared" si="7"/>
        <v>2518910.1239999998</v>
      </c>
      <c r="I185" s="20" t="s">
        <v>1521</v>
      </c>
    </row>
    <row r="186" spans="1:9" ht="37.5" x14ac:dyDescent="0.45">
      <c r="A186" s="14">
        <v>184</v>
      </c>
      <c r="B186" s="15" t="s">
        <v>1126</v>
      </c>
      <c r="C186" s="16" t="s">
        <v>744</v>
      </c>
      <c r="D186" s="31" t="s">
        <v>36</v>
      </c>
      <c r="E186" s="18">
        <v>2008</v>
      </c>
      <c r="F186" s="18">
        <v>2010</v>
      </c>
      <c r="G186" s="19">
        <v>1431899</v>
      </c>
      <c r="H186" s="185">
        <f t="shared" si="7"/>
        <v>16000039.425999999</v>
      </c>
      <c r="I186" s="20" t="s">
        <v>1540</v>
      </c>
    </row>
    <row r="187" spans="1:9" ht="56.25" x14ac:dyDescent="0.45">
      <c r="A187" s="14">
        <v>185</v>
      </c>
      <c r="B187" s="15" t="s">
        <v>2580</v>
      </c>
      <c r="C187" s="16" t="s">
        <v>744</v>
      </c>
      <c r="D187" s="31" t="s">
        <v>36</v>
      </c>
      <c r="E187" s="18">
        <v>2008</v>
      </c>
      <c r="F187" s="18">
        <v>2010</v>
      </c>
      <c r="G187" s="19">
        <v>8500000</v>
      </c>
      <c r="H187" s="185">
        <f t="shared" si="7"/>
        <v>94979000</v>
      </c>
      <c r="I187" s="20" t="s">
        <v>1549</v>
      </c>
    </row>
    <row r="188" spans="1:9" ht="37.5" x14ac:dyDescent="0.45">
      <c r="A188" s="14">
        <v>186</v>
      </c>
      <c r="B188" s="15" t="s">
        <v>446</v>
      </c>
      <c r="C188" s="16" t="s">
        <v>744</v>
      </c>
      <c r="D188" s="31" t="s">
        <v>36</v>
      </c>
      <c r="E188" s="18">
        <v>2008</v>
      </c>
      <c r="F188" s="18">
        <v>2010</v>
      </c>
      <c r="G188" s="19">
        <v>1677961</v>
      </c>
      <c r="H188" s="185">
        <f t="shared" si="7"/>
        <v>18749536.213999998</v>
      </c>
      <c r="I188" s="20" t="s">
        <v>1524</v>
      </c>
    </row>
    <row r="189" spans="1:9" ht="56.25" x14ac:dyDescent="0.45">
      <c r="A189" s="14">
        <v>187</v>
      </c>
      <c r="B189" s="15" t="s">
        <v>1855</v>
      </c>
      <c r="C189" s="16" t="s">
        <v>744</v>
      </c>
      <c r="D189" s="31" t="s">
        <v>13</v>
      </c>
      <c r="E189" s="18">
        <v>2008</v>
      </c>
      <c r="F189" s="18">
        <v>2010</v>
      </c>
      <c r="G189" s="19">
        <v>547936</v>
      </c>
      <c r="H189" s="185">
        <f t="shared" si="7"/>
        <v>6122636.8640000001</v>
      </c>
      <c r="I189" s="20" t="s">
        <v>1526</v>
      </c>
    </row>
    <row r="190" spans="1:9" ht="56.25" x14ac:dyDescent="0.45">
      <c r="A190" s="14">
        <v>188</v>
      </c>
      <c r="B190" s="15" t="s">
        <v>1127</v>
      </c>
      <c r="C190" s="16" t="s">
        <v>744</v>
      </c>
      <c r="D190" s="31" t="s">
        <v>13</v>
      </c>
      <c r="E190" s="18">
        <v>2009</v>
      </c>
      <c r="F190" s="18">
        <v>2010</v>
      </c>
      <c r="G190" s="19">
        <v>184079</v>
      </c>
      <c r="H190" s="185">
        <f t="shared" si="7"/>
        <v>2056898.7459999998</v>
      </c>
      <c r="I190" s="20" t="s">
        <v>1547</v>
      </c>
    </row>
    <row r="191" spans="1:9" ht="37.5" x14ac:dyDescent="0.45">
      <c r="A191" s="14">
        <v>189</v>
      </c>
      <c r="B191" s="15" t="s">
        <v>259</v>
      </c>
      <c r="C191" s="16" t="s">
        <v>744</v>
      </c>
      <c r="D191" s="31" t="s">
        <v>13</v>
      </c>
      <c r="E191" s="18">
        <v>2009</v>
      </c>
      <c r="F191" s="18">
        <v>2010</v>
      </c>
      <c r="G191" s="19">
        <v>524362</v>
      </c>
      <c r="H191" s="185">
        <f t="shared" si="7"/>
        <v>5859220.9879999999</v>
      </c>
      <c r="I191" s="20" t="s">
        <v>1537</v>
      </c>
    </row>
    <row r="192" spans="1:9" x14ac:dyDescent="0.45">
      <c r="A192" s="14">
        <v>190</v>
      </c>
      <c r="B192" s="15" t="s">
        <v>1128</v>
      </c>
      <c r="C192" s="16" t="s">
        <v>744</v>
      </c>
      <c r="D192" s="31" t="s">
        <v>14</v>
      </c>
      <c r="E192" s="18">
        <v>2008</v>
      </c>
      <c r="F192" s="18">
        <v>2010</v>
      </c>
      <c r="G192" s="19">
        <v>364016</v>
      </c>
      <c r="H192" s="185">
        <f t="shared" si="7"/>
        <v>4067514.784</v>
      </c>
      <c r="I192" s="20" t="s">
        <v>1521</v>
      </c>
    </row>
    <row r="193" spans="1:9" x14ac:dyDescent="0.45">
      <c r="A193" s="14">
        <v>191</v>
      </c>
      <c r="B193" s="15" t="s">
        <v>1856</v>
      </c>
      <c r="C193" s="16" t="s">
        <v>744</v>
      </c>
      <c r="D193" s="31" t="s">
        <v>14</v>
      </c>
      <c r="E193" s="18">
        <v>2009</v>
      </c>
      <c r="F193" s="18">
        <v>2010</v>
      </c>
      <c r="G193" s="19">
        <v>319215</v>
      </c>
      <c r="H193" s="185">
        <f t="shared" si="7"/>
        <v>3566908.4099999997</v>
      </c>
      <c r="I193" s="20" t="s">
        <v>1537</v>
      </c>
    </row>
    <row r="194" spans="1:9" x14ac:dyDescent="0.45">
      <c r="A194" s="14">
        <v>192</v>
      </c>
      <c r="B194" s="15" t="s">
        <v>1595</v>
      </c>
      <c r="C194" s="16" t="s">
        <v>744</v>
      </c>
      <c r="D194" s="31" t="s">
        <v>14</v>
      </c>
      <c r="E194" s="18">
        <v>2009</v>
      </c>
      <c r="F194" s="18">
        <v>2010</v>
      </c>
      <c r="G194" s="19">
        <v>323201</v>
      </c>
      <c r="H194" s="185">
        <f t="shared" si="7"/>
        <v>3611447.9739999999</v>
      </c>
      <c r="I194" s="20" t="s">
        <v>1538</v>
      </c>
    </row>
    <row r="195" spans="1:9" x14ac:dyDescent="0.45">
      <c r="A195" s="14">
        <v>193</v>
      </c>
      <c r="B195" s="15" t="s">
        <v>1857</v>
      </c>
      <c r="C195" s="16" t="s">
        <v>744</v>
      </c>
      <c r="D195" s="31" t="s">
        <v>14</v>
      </c>
      <c r="E195" s="18">
        <v>2008</v>
      </c>
      <c r="F195" s="18">
        <v>2010</v>
      </c>
      <c r="G195" s="19">
        <v>1872915</v>
      </c>
      <c r="H195" s="185">
        <f t="shared" si="7"/>
        <v>20927952.210000001</v>
      </c>
      <c r="I195" s="20" t="s">
        <v>1530</v>
      </c>
    </row>
    <row r="196" spans="1:9" ht="37.5" x14ac:dyDescent="0.45">
      <c r="A196" s="14">
        <v>194</v>
      </c>
      <c r="B196" s="15" t="s">
        <v>1858</v>
      </c>
      <c r="C196" s="16" t="s">
        <v>744</v>
      </c>
      <c r="D196" s="31" t="s">
        <v>15</v>
      </c>
      <c r="E196" s="18">
        <v>2009</v>
      </c>
      <c r="F196" s="18">
        <v>2010</v>
      </c>
      <c r="G196" s="19">
        <v>205339</v>
      </c>
      <c r="H196" s="185">
        <f t="shared" si="7"/>
        <v>2294457.986</v>
      </c>
      <c r="I196" s="20" t="s">
        <v>1541</v>
      </c>
    </row>
    <row r="197" spans="1:9" x14ac:dyDescent="0.45">
      <c r="A197" s="14">
        <v>195</v>
      </c>
      <c r="B197" s="15" t="s">
        <v>1129</v>
      </c>
      <c r="C197" s="16" t="s">
        <v>744</v>
      </c>
      <c r="D197" s="31" t="s">
        <v>15</v>
      </c>
      <c r="E197" s="18">
        <v>2009</v>
      </c>
      <c r="F197" s="18">
        <v>2010</v>
      </c>
      <c r="G197" s="19">
        <v>385540</v>
      </c>
      <c r="H197" s="185">
        <f t="shared" si="7"/>
        <v>4308023.96</v>
      </c>
      <c r="I197" s="20" t="s">
        <v>1537</v>
      </c>
    </row>
    <row r="198" spans="1:9" ht="37.5" x14ac:dyDescent="0.45">
      <c r="A198" s="14">
        <v>196</v>
      </c>
      <c r="B198" s="15" t="s">
        <v>1130</v>
      </c>
      <c r="C198" s="16" t="s">
        <v>744</v>
      </c>
      <c r="D198" s="31" t="s">
        <v>15</v>
      </c>
      <c r="E198" s="18">
        <v>2009</v>
      </c>
      <c r="F198" s="18">
        <v>2010</v>
      </c>
      <c r="G198" s="19">
        <v>463740</v>
      </c>
      <c r="H198" s="185">
        <f t="shared" si="7"/>
        <v>5181830.76</v>
      </c>
      <c r="I198" s="20" t="s">
        <v>1534</v>
      </c>
    </row>
    <row r="199" spans="1:9" ht="75" x14ac:dyDescent="0.45">
      <c r="A199" s="14">
        <v>197</v>
      </c>
      <c r="B199" s="15" t="s">
        <v>1859</v>
      </c>
      <c r="C199" s="16" t="s">
        <v>744</v>
      </c>
      <c r="D199" s="31" t="s">
        <v>15</v>
      </c>
      <c r="E199" s="18">
        <v>2008</v>
      </c>
      <c r="F199" s="18">
        <v>2010</v>
      </c>
      <c r="G199" s="19">
        <v>3500000</v>
      </c>
      <c r="H199" s="185">
        <f t="shared" si="7"/>
        <v>39109000</v>
      </c>
      <c r="I199" s="20" t="s">
        <v>1549</v>
      </c>
    </row>
    <row r="200" spans="1:9" ht="37.5" x14ac:dyDescent="0.45">
      <c r="A200" s="14">
        <v>198</v>
      </c>
      <c r="B200" s="15" t="s">
        <v>1131</v>
      </c>
      <c r="C200" s="16" t="s">
        <v>744</v>
      </c>
      <c r="D200" s="31" t="s">
        <v>15</v>
      </c>
      <c r="E200" s="18">
        <v>2009</v>
      </c>
      <c r="F200" s="18">
        <v>2010</v>
      </c>
      <c r="G200" s="19">
        <v>674840</v>
      </c>
      <c r="H200" s="185">
        <f t="shared" si="7"/>
        <v>7540662.1599999992</v>
      </c>
      <c r="I200" s="20" t="s">
        <v>1527</v>
      </c>
    </row>
    <row r="201" spans="1:9" ht="56.25" x14ac:dyDescent="0.45">
      <c r="A201" s="14">
        <v>199</v>
      </c>
      <c r="B201" s="15" t="s">
        <v>2581</v>
      </c>
      <c r="C201" s="16" t="s">
        <v>744</v>
      </c>
      <c r="D201" s="31" t="s">
        <v>15</v>
      </c>
      <c r="E201" s="18">
        <v>2007</v>
      </c>
      <c r="F201" s="18">
        <v>2010</v>
      </c>
      <c r="G201" s="19">
        <v>2278000</v>
      </c>
      <c r="H201" s="185">
        <f t="shared" si="7"/>
        <v>25454372</v>
      </c>
      <c r="I201" s="20" t="s">
        <v>1549</v>
      </c>
    </row>
    <row r="202" spans="1:9" ht="75" x14ac:dyDescent="0.45">
      <c r="A202" s="14">
        <v>200</v>
      </c>
      <c r="B202" s="15" t="s">
        <v>1860</v>
      </c>
      <c r="C202" s="16" t="s">
        <v>744</v>
      </c>
      <c r="D202" s="31" t="s">
        <v>15</v>
      </c>
      <c r="E202" s="18">
        <v>2008</v>
      </c>
      <c r="F202" s="18">
        <v>2010</v>
      </c>
      <c r="G202" s="19">
        <v>5000000</v>
      </c>
      <c r="H202" s="185">
        <f t="shared" si="7"/>
        <v>55870000</v>
      </c>
      <c r="I202" s="20" t="s">
        <v>1558</v>
      </c>
    </row>
    <row r="203" spans="1:9" x14ac:dyDescent="0.45">
      <c r="A203" s="14">
        <v>201</v>
      </c>
      <c r="B203" s="15" t="s">
        <v>1861</v>
      </c>
      <c r="C203" s="16" t="s">
        <v>744</v>
      </c>
      <c r="D203" s="31" t="s">
        <v>15</v>
      </c>
      <c r="E203" s="18">
        <v>2009</v>
      </c>
      <c r="F203" s="18">
        <v>2010</v>
      </c>
      <c r="G203" s="19">
        <v>304531</v>
      </c>
      <c r="H203" s="185">
        <f t="shared" si="7"/>
        <v>3402829.3939999999</v>
      </c>
      <c r="I203" s="20" t="s">
        <v>1521</v>
      </c>
    </row>
    <row r="204" spans="1:9" ht="37.5" x14ac:dyDescent="0.45">
      <c r="A204" s="14">
        <v>202</v>
      </c>
      <c r="B204" s="15" t="s">
        <v>1132</v>
      </c>
      <c r="C204" s="16" t="s">
        <v>744</v>
      </c>
      <c r="D204" s="31" t="s">
        <v>15</v>
      </c>
      <c r="E204" s="18">
        <v>2009</v>
      </c>
      <c r="F204" s="18">
        <v>2010</v>
      </c>
      <c r="G204" s="19">
        <v>98818</v>
      </c>
      <c r="H204" s="185">
        <f t="shared" si="7"/>
        <v>1104192.3319999999</v>
      </c>
      <c r="I204" s="20" t="s">
        <v>1547</v>
      </c>
    </row>
    <row r="205" spans="1:9" ht="37.5" x14ac:dyDescent="0.45">
      <c r="A205" s="14">
        <v>203</v>
      </c>
      <c r="B205" s="15" t="s">
        <v>1133</v>
      </c>
      <c r="C205" s="16" t="s">
        <v>744</v>
      </c>
      <c r="D205" s="31" t="s">
        <v>15</v>
      </c>
      <c r="E205" s="18">
        <v>2008</v>
      </c>
      <c r="F205" s="18">
        <v>2010</v>
      </c>
      <c r="G205" s="19">
        <v>111422</v>
      </c>
      <c r="H205" s="185">
        <f t="shared" si="7"/>
        <v>1245029.4279999998</v>
      </c>
      <c r="I205" s="20" t="s">
        <v>1559</v>
      </c>
    </row>
    <row r="206" spans="1:9" ht="37.5" x14ac:dyDescent="0.45">
      <c r="A206" s="14">
        <v>204</v>
      </c>
      <c r="B206" s="15" t="s">
        <v>467</v>
      </c>
      <c r="C206" s="16" t="s">
        <v>744</v>
      </c>
      <c r="D206" s="31" t="s">
        <v>40</v>
      </c>
      <c r="E206" s="18">
        <v>2009</v>
      </c>
      <c r="F206" s="18">
        <v>2010</v>
      </c>
      <c r="G206" s="19">
        <v>210000</v>
      </c>
      <c r="H206" s="185">
        <f t="shared" si="7"/>
        <v>2346540</v>
      </c>
      <c r="I206" s="20" t="s">
        <v>1538</v>
      </c>
    </row>
    <row r="207" spans="1:9" ht="37.5" x14ac:dyDescent="0.45">
      <c r="A207" s="14">
        <v>205</v>
      </c>
      <c r="B207" s="15" t="s">
        <v>1134</v>
      </c>
      <c r="C207" s="16" t="s">
        <v>744</v>
      </c>
      <c r="D207" s="31" t="s">
        <v>40</v>
      </c>
      <c r="E207" s="18">
        <v>2010</v>
      </c>
      <c r="F207" s="18">
        <v>2010</v>
      </c>
      <c r="G207" s="19">
        <v>1109231</v>
      </c>
      <c r="H207" s="185">
        <f t="shared" si="7"/>
        <v>12394547.194</v>
      </c>
      <c r="I207" s="20" t="s">
        <v>1527</v>
      </c>
    </row>
    <row r="208" spans="1:9" x14ac:dyDescent="0.45">
      <c r="A208" s="14">
        <v>206</v>
      </c>
      <c r="B208" s="15" t="s">
        <v>474</v>
      </c>
      <c r="C208" s="16" t="s">
        <v>744</v>
      </c>
      <c r="D208" s="31" t="s">
        <v>40</v>
      </c>
      <c r="E208" s="18">
        <v>2010</v>
      </c>
      <c r="F208" s="18">
        <v>2010</v>
      </c>
      <c r="G208" s="19">
        <v>274750</v>
      </c>
      <c r="H208" s="185">
        <f t="shared" si="7"/>
        <v>3070056.5</v>
      </c>
      <c r="I208" s="20" t="s">
        <v>1538</v>
      </c>
    </row>
    <row r="209" spans="1:9" ht="37.5" x14ac:dyDescent="0.45">
      <c r="A209" s="14">
        <v>207</v>
      </c>
      <c r="B209" s="15" t="s">
        <v>1135</v>
      </c>
      <c r="C209" s="16" t="s">
        <v>744</v>
      </c>
      <c r="D209" s="31" t="s">
        <v>40</v>
      </c>
      <c r="E209" s="18">
        <v>2010</v>
      </c>
      <c r="F209" s="18">
        <v>2010</v>
      </c>
      <c r="G209" s="19">
        <v>438552</v>
      </c>
      <c r="H209" s="185">
        <f t="shared" si="7"/>
        <v>4900380.0479999995</v>
      </c>
      <c r="I209" s="20" t="s">
        <v>1534</v>
      </c>
    </row>
    <row r="210" spans="1:9" ht="37.5" x14ac:dyDescent="0.45">
      <c r="A210" s="14">
        <v>208</v>
      </c>
      <c r="B210" s="15" t="s">
        <v>480</v>
      </c>
      <c r="C210" s="16" t="s">
        <v>744</v>
      </c>
      <c r="D210" s="31" t="s">
        <v>40</v>
      </c>
      <c r="E210" s="18">
        <v>2009</v>
      </c>
      <c r="F210" s="18">
        <v>2010</v>
      </c>
      <c r="G210" s="19">
        <v>881410</v>
      </c>
      <c r="H210" s="185">
        <f t="shared" si="7"/>
        <v>9848875.3399999999</v>
      </c>
      <c r="I210" s="20" t="s">
        <v>1545</v>
      </c>
    </row>
    <row r="211" spans="1:9" x14ac:dyDescent="0.45">
      <c r="A211" s="14">
        <v>209</v>
      </c>
      <c r="B211" s="15" t="s">
        <v>1136</v>
      </c>
      <c r="C211" s="16" t="s">
        <v>744</v>
      </c>
      <c r="D211" s="31" t="s">
        <v>41</v>
      </c>
      <c r="E211" s="18">
        <v>2010</v>
      </c>
      <c r="F211" s="18">
        <v>2010</v>
      </c>
      <c r="G211" s="19">
        <v>955790</v>
      </c>
      <c r="H211" s="185">
        <f t="shared" si="7"/>
        <v>10679997.459999999</v>
      </c>
      <c r="I211" s="20" t="s">
        <v>1534</v>
      </c>
    </row>
    <row r="212" spans="1:9" ht="37.5" x14ac:dyDescent="0.45">
      <c r="A212" s="14">
        <v>210</v>
      </c>
      <c r="B212" s="15" t="s">
        <v>1137</v>
      </c>
      <c r="C212" s="16" t="s">
        <v>744</v>
      </c>
      <c r="D212" s="31" t="s">
        <v>41</v>
      </c>
      <c r="E212" s="18">
        <v>2010</v>
      </c>
      <c r="F212" s="18">
        <v>2010</v>
      </c>
      <c r="G212" s="19">
        <v>722867</v>
      </c>
      <c r="H212" s="185">
        <f t="shared" si="7"/>
        <v>8077315.858</v>
      </c>
      <c r="I212" s="20" t="s">
        <v>1537</v>
      </c>
    </row>
    <row r="213" spans="1:9" x14ac:dyDescent="0.45">
      <c r="A213" s="14">
        <v>211</v>
      </c>
      <c r="B213" s="15" t="s">
        <v>1138</v>
      </c>
      <c r="C213" s="16" t="s">
        <v>744</v>
      </c>
      <c r="D213" s="31" t="s">
        <v>41</v>
      </c>
      <c r="E213" s="18">
        <v>2010</v>
      </c>
      <c r="F213" s="18">
        <v>2010</v>
      </c>
      <c r="G213" s="19">
        <v>304344</v>
      </c>
      <c r="H213" s="185">
        <f t="shared" si="7"/>
        <v>3400739.8559999997</v>
      </c>
      <c r="I213" s="20" t="s">
        <v>1538</v>
      </c>
    </row>
    <row r="214" spans="1:9" ht="37.5" x14ac:dyDescent="0.45">
      <c r="A214" s="14">
        <v>212</v>
      </c>
      <c r="B214" s="15" t="s">
        <v>1862</v>
      </c>
      <c r="C214" s="16" t="s">
        <v>744</v>
      </c>
      <c r="D214" s="31" t="s">
        <v>41</v>
      </c>
      <c r="E214" s="18">
        <v>2010</v>
      </c>
      <c r="F214" s="18">
        <v>2010</v>
      </c>
      <c r="G214" s="19">
        <v>1058552</v>
      </c>
      <c r="H214" s="185">
        <f t="shared" si="7"/>
        <v>11828260.047999999</v>
      </c>
      <c r="I214" s="20" t="s">
        <v>1560</v>
      </c>
    </row>
    <row r="215" spans="1:9" ht="56.25" x14ac:dyDescent="0.45">
      <c r="A215" s="14">
        <v>213</v>
      </c>
      <c r="B215" s="15" t="s">
        <v>2582</v>
      </c>
      <c r="C215" s="16" t="s">
        <v>744</v>
      </c>
      <c r="D215" s="31" t="s">
        <v>41</v>
      </c>
      <c r="E215" s="18">
        <v>2010</v>
      </c>
      <c r="F215" s="18">
        <v>2010</v>
      </c>
      <c r="G215" s="19">
        <v>8000000</v>
      </c>
      <c r="H215" s="185">
        <f t="shared" si="7"/>
        <v>89392000</v>
      </c>
      <c r="I215" s="20" t="s">
        <v>1555</v>
      </c>
    </row>
    <row r="216" spans="1:9" ht="75" x14ac:dyDescent="0.45">
      <c r="A216" s="14">
        <v>214</v>
      </c>
      <c r="B216" s="15" t="s">
        <v>2583</v>
      </c>
      <c r="C216" s="16" t="s">
        <v>744</v>
      </c>
      <c r="D216" s="31" t="s">
        <v>41</v>
      </c>
      <c r="E216" s="18">
        <v>2010</v>
      </c>
      <c r="F216" s="18">
        <v>2010</v>
      </c>
      <c r="G216" s="19">
        <v>9500000</v>
      </c>
      <c r="H216" s="185">
        <f t="shared" si="7"/>
        <v>106153000</v>
      </c>
      <c r="I216" s="20" t="s">
        <v>1561</v>
      </c>
    </row>
    <row r="217" spans="1:9" ht="56.25" x14ac:dyDescent="0.45">
      <c r="A217" s="14">
        <v>215</v>
      </c>
      <c r="B217" s="15" t="s">
        <v>1863</v>
      </c>
      <c r="C217" s="16" t="s">
        <v>744</v>
      </c>
      <c r="D217" s="31" t="s">
        <v>41</v>
      </c>
      <c r="E217" s="18">
        <v>2010</v>
      </c>
      <c r="F217" s="18">
        <v>2010</v>
      </c>
      <c r="G217" s="19">
        <v>6696907</v>
      </c>
      <c r="H217" s="185">
        <f t="shared" si="7"/>
        <v>74831238.818000004</v>
      </c>
      <c r="I217" s="20" t="s">
        <v>1558</v>
      </c>
    </row>
    <row r="218" spans="1:9" x14ac:dyDescent="0.45">
      <c r="A218" s="14">
        <v>216</v>
      </c>
      <c r="B218" s="15" t="s">
        <v>187</v>
      </c>
      <c r="C218" s="16" t="s">
        <v>744</v>
      </c>
      <c r="D218" s="31" t="s">
        <v>6</v>
      </c>
      <c r="E218" s="18">
        <v>2010</v>
      </c>
      <c r="F218" s="18">
        <v>2011</v>
      </c>
      <c r="G218" s="19">
        <v>1044982</v>
      </c>
      <c r="H218" s="185">
        <f t="shared" ref="H218:H242" si="8">PRODUCT(G218,10.373)</f>
        <v>10839598.285999998</v>
      </c>
      <c r="I218" s="20" t="s">
        <v>1545</v>
      </c>
    </row>
    <row r="219" spans="1:9" ht="37.5" x14ac:dyDescent="0.45">
      <c r="A219" s="14">
        <v>217</v>
      </c>
      <c r="B219" s="15" t="s">
        <v>186</v>
      </c>
      <c r="C219" s="16" t="s">
        <v>744</v>
      </c>
      <c r="D219" s="31" t="s">
        <v>6</v>
      </c>
      <c r="E219" s="18">
        <v>2009</v>
      </c>
      <c r="F219" s="18">
        <v>2011</v>
      </c>
      <c r="G219" s="19">
        <v>4106244</v>
      </c>
      <c r="H219" s="185">
        <f t="shared" si="8"/>
        <v>42594069.011999995</v>
      </c>
      <c r="I219" s="20" t="s">
        <v>1562</v>
      </c>
    </row>
    <row r="220" spans="1:9" ht="37.5" x14ac:dyDescent="0.45">
      <c r="A220" s="14">
        <v>218</v>
      </c>
      <c r="B220" s="15" t="s">
        <v>201</v>
      </c>
      <c r="C220" s="16" t="s">
        <v>744</v>
      </c>
      <c r="D220" s="31" t="s">
        <v>9</v>
      </c>
      <c r="E220" s="18">
        <v>2011</v>
      </c>
      <c r="F220" s="18">
        <v>2011</v>
      </c>
      <c r="G220" s="19">
        <v>398250</v>
      </c>
      <c r="H220" s="185">
        <f t="shared" si="8"/>
        <v>4131047.2499999995</v>
      </c>
      <c r="I220" s="20" t="s">
        <v>1549</v>
      </c>
    </row>
    <row r="221" spans="1:9" ht="37.5" x14ac:dyDescent="0.45">
      <c r="A221" s="14">
        <v>219</v>
      </c>
      <c r="B221" s="15" t="s">
        <v>204</v>
      </c>
      <c r="C221" s="16" t="s">
        <v>744</v>
      </c>
      <c r="D221" s="31" t="s">
        <v>30</v>
      </c>
      <c r="E221" s="18">
        <v>2011</v>
      </c>
      <c r="F221" s="18">
        <v>2011</v>
      </c>
      <c r="G221" s="19">
        <v>813020</v>
      </c>
      <c r="H221" s="185">
        <f t="shared" si="8"/>
        <v>8433456.459999999</v>
      </c>
      <c r="I221" s="20" t="s">
        <v>1524</v>
      </c>
    </row>
    <row r="222" spans="1:9" x14ac:dyDescent="0.45">
      <c r="A222" s="14">
        <v>220</v>
      </c>
      <c r="B222" s="15" t="s">
        <v>209</v>
      </c>
      <c r="C222" s="16" t="s">
        <v>744</v>
      </c>
      <c r="D222" s="31" t="s">
        <v>31</v>
      </c>
      <c r="E222" s="18">
        <v>2009</v>
      </c>
      <c r="F222" s="18">
        <v>2011</v>
      </c>
      <c r="G222" s="19">
        <v>3268067</v>
      </c>
      <c r="H222" s="185">
        <f t="shared" si="8"/>
        <v>33899658.990999997</v>
      </c>
      <c r="I222" s="20" t="s">
        <v>1563</v>
      </c>
    </row>
    <row r="223" spans="1:9" ht="37.5" x14ac:dyDescent="0.45">
      <c r="A223" s="14">
        <v>221</v>
      </c>
      <c r="B223" s="15" t="s">
        <v>206</v>
      </c>
      <c r="C223" s="16" t="s">
        <v>744</v>
      </c>
      <c r="D223" s="31" t="s">
        <v>31</v>
      </c>
      <c r="E223" s="18">
        <v>2011</v>
      </c>
      <c r="F223" s="18">
        <v>2011</v>
      </c>
      <c r="G223" s="19">
        <v>393376</v>
      </c>
      <c r="H223" s="185">
        <f t="shared" si="8"/>
        <v>4080489.2479999997</v>
      </c>
      <c r="I223" s="20" t="s">
        <v>1541</v>
      </c>
    </row>
    <row r="224" spans="1:9" ht="37.5" x14ac:dyDescent="0.45">
      <c r="A224" s="14">
        <v>222</v>
      </c>
      <c r="B224" s="15" t="s">
        <v>1864</v>
      </c>
      <c r="C224" s="16" t="s">
        <v>744</v>
      </c>
      <c r="D224" s="31" t="s">
        <v>34</v>
      </c>
      <c r="E224" s="18">
        <v>2009</v>
      </c>
      <c r="F224" s="18">
        <v>2011</v>
      </c>
      <c r="G224" s="19">
        <v>3860400</v>
      </c>
      <c r="H224" s="185">
        <f t="shared" si="8"/>
        <v>40043929.199999996</v>
      </c>
      <c r="I224" s="20" t="s">
        <v>1549</v>
      </c>
    </row>
    <row r="225" spans="1:9" ht="75" x14ac:dyDescent="0.45">
      <c r="A225" s="14">
        <v>223</v>
      </c>
      <c r="B225" s="15" t="s">
        <v>1865</v>
      </c>
      <c r="C225" s="16" t="s">
        <v>744</v>
      </c>
      <c r="D225" s="31" t="s">
        <v>34</v>
      </c>
      <c r="E225" s="18">
        <v>2009</v>
      </c>
      <c r="F225" s="18">
        <v>2011</v>
      </c>
      <c r="G225" s="19">
        <v>6500000</v>
      </c>
      <c r="H225" s="185">
        <f t="shared" si="8"/>
        <v>67424500</v>
      </c>
      <c r="I225" s="20" t="s">
        <v>1549</v>
      </c>
    </row>
    <row r="226" spans="1:9" x14ac:dyDescent="0.45">
      <c r="A226" s="14">
        <v>224</v>
      </c>
      <c r="B226" s="15" t="s">
        <v>227</v>
      </c>
      <c r="C226" s="16" t="s">
        <v>744</v>
      </c>
      <c r="D226" s="31" t="s">
        <v>34</v>
      </c>
      <c r="E226" s="18">
        <v>2010</v>
      </c>
      <c r="F226" s="18">
        <v>2011</v>
      </c>
      <c r="G226" s="19">
        <v>1182147</v>
      </c>
      <c r="H226" s="185">
        <f t="shared" si="8"/>
        <v>12262410.830999998</v>
      </c>
      <c r="I226" s="20" t="s">
        <v>1545</v>
      </c>
    </row>
    <row r="227" spans="1:9" ht="37.5" x14ac:dyDescent="0.45">
      <c r="A227" s="14">
        <v>225</v>
      </c>
      <c r="B227" s="15" t="s">
        <v>228</v>
      </c>
      <c r="C227" s="16" t="s">
        <v>744</v>
      </c>
      <c r="D227" s="31" t="s">
        <v>34</v>
      </c>
      <c r="E227" s="18">
        <v>2010</v>
      </c>
      <c r="F227" s="18">
        <v>2011</v>
      </c>
      <c r="G227" s="19">
        <v>262125</v>
      </c>
      <c r="H227" s="185">
        <f t="shared" si="8"/>
        <v>2719022.625</v>
      </c>
      <c r="I227" s="20" t="s">
        <v>1521</v>
      </c>
    </row>
    <row r="228" spans="1:9" ht="37.5" x14ac:dyDescent="0.45">
      <c r="A228" s="14">
        <v>226</v>
      </c>
      <c r="B228" s="15" t="s">
        <v>226</v>
      </c>
      <c r="C228" s="16" t="s">
        <v>744</v>
      </c>
      <c r="D228" s="31" t="s">
        <v>34</v>
      </c>
      <c r="E228" s="18">
        <v>2010</v>
      </c>
      <c r="F228" s="18">
        <v>2011</v>
      </c>
      <c r="G228" s="19">
        <v>392981</v>
      </c>
      <c r="H228" s="185">
        <f t="shared" si="8"/>
        <v>4076391.9129999997</v>
      </c>
      <c r="I228" s="20" t="s">
        <v>1538</v>
      </c>
    </row>
    <row r="229" spans="1:9" ht="75" x14ac:dyDescent="0.45">
      <c r="A229" s="14">
        <v>227</v>
      </c>
      <c r="B229" s="15" t="s">
        <v>1866</v>
      </c>
      <c r="C229" s="16" t="s">
        <v>744</v>
      </c>
      <c r="D229" s="31" t="s">
        <v>34</v>
      </c>
      <c r="E229" s="18">
        <v>2008</v>
      </c>
      <c r="F229" s="18">
        <v>2011</v>
      </c>
      <c r="G229" s="19">
        <v>6000000</v>
      </c>
      <c r="H229" s="185">
        <f t="shared" si="8"/>
        <v>62237999.999999993</v>
      </c>
      <c r="I229" s="20" t="s">
        <v>1548</v>
      </c>
    </row>
    <row r="230" spans="1:9" ht="37.5" x14ac:dyDescent="0.45">
      <c r="A230" s="14">
        <v>228</v>
      </c>
      <c r="B230" s="15" t="s">
        <v>239</v>
      </c>
      <c r="C230" s="16" t="s">
        <v>744</v>
      </c>
      <c r="D230" s="31" t="s">
        <v>35</v>
      </c>
      <c r="E230" s="18">
        <v>2011</v>
      </c>
      <c r="F230" s="18">
        <v>2011</v>
      </c>
      <c r="G230" s="19">
        <v>271929</v>
      </c>
      <c r="H230" s="185">
        <f t="shared" si="8"/>
        <v>2820719.517</v>
      </c>
      <c r="I230" s="20" t="s">
        <v>1533</v>
      </c>
    </row>
    <row r="231" spans="1:9" ht="37.5" x14ac:dyDescent="0.45">
      <c r="A231" s="14">
        <v>229</v>
      </c>
      <c r="B231" s="15" t="s">
        <v>442</v>
      </c>
      <c r="C231" s="16" t="s">
        <v>744</v>
      </c>
      <c r="D231" s="31" t="s">
        <v>36</v>
      </c>
      <c r="E231" s="18">
        <v>2009</v>
      </c>
      <c r="F231" s="18">
        <v>2011</v>
      </c>
      <c r="G231" s="19">
        <v>2860400</v>
      </c>
      <c r="H231" s="185">
        <f t="shared" si="8"/>
        <v>29670929.199999999</v>
      </c>
      <c r="I231" s="20" t="s">
        <v>1549</v>
      </c>
    </row>
    <row r="232" spans="1:9" ht="75" x14ac:dyDescent="0.45">
      <c r="A232" s="14">
        <v>230</v>
      </c>
      <c r="B232" s="15" t="s">
        <v>1867</v>
      </c>
      <c r="C232" s="16" t="s">
        <v>744</v>
      </c>
      <c r="D232" s="31" t="s">
        <v>36</v>
      </c>
      <c r="E232" s="18">
        <v>2009</v>
      </c>
      <c r="F232" s="18">
        <v>2011</v>
      </c>
      <c r="G232" s="19">
        <v>7500000</v>
      </c>
      <c r="H232" s="185">
        <f t="shared" si="8"/>
        <v>77797500</v>
      </c>
      <c r="I232" s="20" t="s">
        <v>1549</v>
      </c>
    </row>
    <row r="233" spans="1:9" ht="37.5" x14ac:dyDescent="0.45">
      <c r="A233" s="14">
        <v>231</v>
      </c>
      <c r="B233" s="15" t="s">
        <v>247</v>
      </c>
      <c r="C233" s="16" t="s">
        <v>744</v>
      </c>
      <c r="D233" s="31" t="s">
        <v>36</v>
      </c>
      <c r="E233" s="18">
        <v>2010</v>
      </c>
      <c r="F233" s="18">
        <v>2011</v>
      </c>
      <c r="G233" s="19">
        <v>312086</v>
      </c>
      <c r="H233" s="185">
        <f t="shared" si="8"/>
        <v>3237268.0779999997</v>
      </c>
      <c r="I233" s="20" t="s">
        <v>1521</v>
      </c>
    </row>
    <row r="234" spans="1:9" ht="37.5" x14ac:dyDescent="0.45">
      <c r="A234" s="14">
        <v>232</v>
      </c>
      <c r="B234" s="15" t="s">
        <v>448</v>
      </c>
      <c r="C234" s="16" t="s">
        <v>744</v>
      </c>
      <c r="D234" s="31" t="s">
        <v>36</v>
      </c>
      <c r="E234" s="18">
        <v>2009</v>
      </c>
      <c r="F234" s="18">
        <v>2011</v>
      </c>
      <c r="G234" s="19">
        <v>614017</v>
      </c>
      <c r="H234" s="185">
        <f t="shared" si="8"/>
        <v>6369198.341</v>
      </c>
      <c r="I234" s="20" t="s">
        <v>1526</v>
      </c>
    </row>
    <row r="235" spans="1:9" ht="37.5" x14ac:dyDescent="0.45">
      <c r="A235" s="14">
        <v>233</v>
      </c>
      <c r="B235" s="15" t="s">
        <v>1593</v>
      </c>
      <c r="C235" s="16" t="s">
        <v>744</v>
      </c>
      <c r="D235" s="31" t="s">
        <v>13</v>
      </c>
      <c r="E235" s="18">
        <v>2011</v>
      </c>
      <c r="F235" s="18">
        <v>2011</v>
      </c>
      <c r="G235" s="19">
        <v>180000</v>
      </c>
      <c r="H235" s="185">
        <f t="shared" si="8"/>
        <v>1867139.9999999998</v>
      </c>
      <c r="I235" s="20" t="s">
        <v>1547</v>
      </c>
    </row>
    <row r="236" spans="1:9" ht="37.5" x14ac:dyDescent="0.45">
      <c r="A236" s="14">
        <v>234</v>
      </c>
      <c r="B236" s="15" t="s">
        <v>273</v>
      </c>
      <c r="C236" s="16" t="s">
        <v>744</v>
      </c>
      <c r="D236" s="31" t="s">
        <v>14</v>
      </c>
      <c r="E236" s="18">
        <v>2010</v>
      </c>
      <c r="F236" s="18">
        <v>2011</v>
      </c>
      <c r="G236" s="19">
        <v>232807</v>
      </c>
      <c r="H236" s="185">
        <f t="shared" si="8"/>
        <v>2414907.0109999999</v>
      </c>
      <c r="I236" s="20" t="s">
        <v>1521</v>
      </c>
    </row>
    <row r="237" spans="1:9" ht="37.5" x14ac:dyDescent="0.45">
      <c r="A237" s="14">
        <v>235</v>
      </c>
      <c r="B237" s="15" t="s">
        <v>272</v>
      </c>
      <c r="C237" s="16" t="s">
        <v>744</v>
      </c>
      <c r="D237" s="31" t="s">
        <v>14</v>
      </c>
      <c r="E237" s="18">
        <v>2009</v>
      </c>
      <c r="F237" s="18">
        <v>2011</v>
      </c>
      <c r="G237" s="19">
        <v>483036</v>
      </c>
      <c r="H237" s="185">
        <f t="shared" si="8"/>
        <v>5010532.4279999994</v>
      </c>
      <c r="I237" s="20" t="s">
        <v>1521</v>
      </c>
    </row>
    <row r="238" spans="1:9" ht="37.5" x14ac:dyDescent="0.45">
      <c r="A238" s="14">
        <v>236</v>
      </c>
      <c r="B238" s="15" t="s">
        <v>294</v>
      </c>
      <c r="C238" s="16" t="s">
        <v>744</v>
      </c>
      <c r="D238" s="31" t="s">
        <v>15</v>
      </c>
      <c r="E238" s="18">
        <v>2010</v>
      </c>
      <c r="F238" s="18">
        <v>2011</v>
      </c>
      <c r="G238" s="19">
        <v>272281</v>
      </c>
      <c r="H238" s="185">
        <f t="shared" si="8"/>
        <v>2824370.8129999996</v>
      </c>
      <c r="I238" s="20" t="s">
        <v>1521</v>
      </c>
    </row>
    <row r="239" spans="1:9" ht="56.25" x14ac:dyDescent="0.45">
      <c r="A239" s="14">
        <v>237</v>
      </c>
      <c r="B239" s="15" t="s">
        <v>462</v>
      </c>
      <c r="C239" s="16" t="s">
        <v>744</v>
      </c>
      <c r="D239" s="31" t="s">
        <v>15</v>
      </c>
      <c r="E239" s="18">
        <v>2007</v>
      </c>
      <c r="F239" s="18">
        <v>2011</v>
      </c>
      <c r="G239" s="19">
        <v>7861457</v>
      </c>
      <c r="H239" s="185">
        <f t="shared" si="8"/>
        <v>81546893.460999995</v>
      </c>
      <c r="I239" s="20" t="s">
        <v>1564</v>
      </c>
    </row>
    <row r="240" spans="1:9" ht="37.5" x14ac:dyDescent="0.45">
      <c r="A240" s="14">
        <v>238</v>
      </c>
      <c r="B240" s="15" t="s">
        <v>313</v>
      </c>
      <c r="C240" s="16" t="s">
        <v>744</v>
      </c>
      <c r="D240" s="31" t="s">
        <v>40</v>
      </c>
      <c r="E240" s="18">
        <v>2011</v>
      </c>
      <c r="F240" s="18">
        <v>2011</v>
      </c>
      <c r="G240" s="19">
        <v>3934953</v>
      </c>
      <c r="H240" s="185">
        <f t="shared" si="8"/>
        <v>40817267.468999997</v>
      </c>
      <c r="I240" s="20" t="s">
        <v>1565</v>
      </c>
    </row>
    <row r="241" spans="1:9" ht="37.5" x14ac:dyDescent="0.45">
      <c r="A241" s="14">
        <v>239</v>
      </c>
      <c r="B241" s="15" t="s">
        <v>314</v>
      </c>
      <c r="C241" s="16" t="s">
        <v>744</v>
      </c>
      <c r="D241" s="31" t="s">
        <v>40</v>
      </c>
      <c r="E241" s="18">
        <v>2011</v>
      </c>
      <c r="F241" s="18">
        <v>2011</v>
      </c>
      <c r="G241" s="19">
        <v>324205</v>
      </c>
      <c r="H241" s="185">
        <f t="shared" si="8"/>
        <v>3362978.4649999999</v>
      </c>
      <c r="I241" s="20" t="s">
        <v>1538</v>
      </c>
    </row>
    <row r="242" spans="1:9" ht="37.5" x14ac:dyDescent="0.45">
      <c r="A242" s="14">
        <v>240</v>
      </c>
      <c r="B242" s="15" t="s">
        <v>1868</v>
      </c>
      <c r="C242" s="16" t="s">
        <v>744</v>
      </c>
      <c r="D242" s="31" t="s">
        <v>40</v>
      </c>
      <c r="E242" s="18">
        <v>2002</v>
      </c>
      <c r="F242" s="18">
        <v>2011</v>
      </c>
      <c r="G242" s="19">
        <v>300000</v>
      </c>
      <c r="H242" s="185">
        <f t="shared" si="8"/>
        <v>3111900</v>
      </c>
      <c r="I242" s="20" t="s">
        <v>1566</v>
      </c>
    </row>
    <row r="243" spans="1:9" ht="37.5" x14ac:dyDescent="0.45">
      <c r="A243" s="14">
        <v>241</v>
      </c>
      <c r="B243" s="15" t="s">
        <v>1695</v>
      </c>
      <c r="C243" s="16" t="s">
        <v>744</v>
      </c>
      <c r="D243" s="31" t="s">
        <v>6</v>
      </c>
      <c r="E243" s="18">
        <v>2010</v>
      </c>
      <c r="F243" s="18">
        <v>2012</v>
      </c>
      <c r="G243" s="19">
        <v>1533002</v>
      </c>
      <c r="H243" s="185">
        <f t="shared" ref="H243:H258" si="9">PRODUCT(G243,10.555)</f>
        <v>16180836.109999999</v>
      </c>
      <c r="I243" s="20" t="s">
        <v>1554</v>
      </c>
    </row>
    <row r="244" spans="1:9" ht="37.5" x14ac:dyDescent="0.45">
      <c r="A244" s="14">
        <v>242</v>
      </c>
      <c r="B244" s="15" t="s">
        <v>415</v>
      </c>
      <c r="C244" s="16" t="s">
        <v>744</v>
      </c>
      <c r="D244" s="31" t="s">
        <v>6</v>
      </c>
      <c r="E244" s="18">
        <v>2011</v>
      </c>
      <c r="F244" s="18">
        <v>2012</v>
      </c>
      <c r="G244" s="19">
        <v>1167020</v>
      </c>
      <c r="H244" s="185">
        <f t="shared" si="9"/>
        <v>12317896.1</v>
      </c>
      <c r="I244" s="20" t="s">
        <v>1545</v>
      </c>
    </row>
    <row r="245" spans="1:9" ht="37.5" x14ac:dyDescent="0.45">
      <c r="A245" s="14">
        <v>243</v>
      </c>
      <c r="B245" s="15" t="s">
        <v>188</v>
      </c>
      <c r="C245" s="16" t="s">
        <v>744</v>
      </c>
      <c r="D245" s="31" t="s">
        <v>6</v>
      </c>
      <c r="E245" s="18">
        <v>2011</v>
      </c>
      <c r="F245" s="18">
        <v>2012</v>
      </c>
      <c r="G245" s="19">
        <v>403712</v>
      </c>
      <c r="H245" s="185">
        <f t="shared" si="9"/>
        <v>4261180.16</v>
      </c>
      <c r="I245" s="20" t="s">
        <v>1533</v>
      </c>
    </row>
    <row r="246" spans="1:9" ht="37.5" x14ac:dyDescent="0.45">
      <c r="A246" s="14">
        <v>244</v>
      </c>
      <c r="B246" s="15" t="s">
        <v>421</v>
      </c>
      <c r="C246" s="16" t="s">
        <v>744</v>
      </c>
      <c r="D246" s="31" t="s">
        <v>9</v>
      </c>
      <c r="E246" s="18">
        <v>2011</v>
      </c>
      <c r="F246" s="18">
        <v>2012</v>
      </c>
      <c r="G246" s="19">
        <v>3527936</v>
      </c>
      <c r="H246" s="185">
        <f t="shared" si="9"/>
        <v>37237364.479999997</v>
      </c>
      <c r="I246" s="20" t="s">
        <v>1523</v>
      </c>
    </row>
    <row r="247" spans="1:9" x14ac:dyDescent="0.45">
      <c r="A247" s="14">
        <v>245</v>
      </c>
      <c r="B247" s="15" t="s">
        <v>205</v>
      </c>
      <c r="C247" s="16" t="s">
        <v>744</v>
      </c>
      <c r="D247" s="31" t="s">
        <v>30</v>
      </c>
      <c r="E247" s="18">
        <v>2012</v>
      </c>
      <c r="F247" s="18">
        <v>2012</v>
      </c>
      <c r="G247" s="19">
        <v>541266</v>
      </c>
      <c r="H247" s="185">
        <f t="shared" si="9"/>
        <v>5713062.6299999999</v>
      </c>
      <c r="I247" s="20" t="s">
        <v>1538</v>
      </c>
    </row>
    <row r="248" spans="1:9" ht="37.5" x14ac:dyDescent="0.45">
      <c r="A248" s="14">
        <v>246</v>
      </c>
      <c r="B248" s="15" t="s">
        <v>1830</v>
      </c>
      <c r="C248" s="16" t="s">
        <v>744</v>
      </c>
      <c r="D248" s="31" t="s">
        <v>31</v>
      </c>
      <c r="E248" s="18">
        <v>2012</v>
      </c>
      <c r="F248" s="18">
        <v>2012</v>
      </c>
      <c r="G248" s="19">
        <v>234774</v>
      </c>
      <c r="H248" s="185">
        <f t="shared" si="9"/>
        <v>2478039.5699999998</v>
      </c>
      <c r="I248" s="20" t="s">
        <v>1541</v>
      </c>
    </row>
    <row r="249" spans="1:9" ht="37.5" x14ac:dyDescent="0.45">
      <c r="A249" s="14">
        <v>247</v>
      </c>
      <c r="B249" s="15" t="s">
        <v>230</v>
      </c>
      <c r="C249" s="16" t="s">
        <v>744</v>
      </c>
      <c r="D249" s="31" t="s">
        <v>34</v>
      </c>
      <c r="E249" s="18">
        <v>2011</v>
      </c>
      <c r="F249" s="18">
        <v>2012</v>
      </c>
      <c r="G249" s="19">
        <v>1368294</v>
      </c>
      <c r="H249" s="185">
        <f t="shared" si="9"/>
        <v>14442343.17</v>
      </c>
      <c r="I249" s="20" t="s">
        <v>1524</v>
      </c>
    </row>
    <row r="250" spans="1:9" ht="37.5" x14ac:dyDescent="0.45">
      <c r="A250" s="14">
        <v>248</v>
      </c>
      <c r="B250" s="15" t="s">
        <v>229</v>
      </c>
      <c r="C250" s="16" t="s">
        <v>744</v>
      </c>
      <c r="D250" s="31" t="s">
        <v>34</v>
      </c>
      <c r="E250" s="18">
        <v>2010</v>
      </c>
      <c r="F250" s="18">
        <v>2012</v>
      </c>
      <c r="G250" s="19">
        <v>622795</v>
      </c>
      <c r="H250" s="185">
        <f t="shared" si="9"/>
        <v>6573601.2249999996</v>
      </c>
      <c r="I250" s="20" t="s">
        <v>1529</v>
      </c>
    </row>
    <row r="251" spans="1:9" ht="37.5" x14ac:dyDescent="0.45">
      <c r="A251" s="14">
        <v>249</v>
      </c>
      <c r="B251" s="15" t="s">
        <v>1869</v>
      </c>
      <c r="C251" s="16" t="s">
        <v>744</v>
      </c>
      <c r="D251" s="31" t="s">
        <v>34</v>
      </c>
      <c r="E251" s="18">
        <v>2011</v>
      </c>
      <c r="F251" s="18">
        <v>2012</v>
      </c>
      <c r="G251" s="19">
        <v>716482</v>
      </c>
      <c r="H251" s="185">
        <f t="shared" si="9"/>
        <v>7562467.5099999998</v>
      </c>
      <c r="I251" s="20" t="s">
        <v>1521</v>
      </c>
    </row>
    <row r="252" spans="1:9" ht="37.5" x14ac:dyDescent="0.45">
      <c r="A252" s="14">
        <v>250</v>
      </c>
      <c r="B252" s="15" t="s">
        <v>223</v>
      </c>
      <c r="C252" s="16" t="s">
        <v>744</v>
      </c>
      <c r="D252" s="31" t="s">
        <v>34</v>
      </c>
      <c r="E252" s="18">
        <v>2011</v>
      </c>
      <c r="F252" s="18">
        <v>2012</v>
      </c>
      <c r="G252" s="19">
        <v>225026</v>
      </c>
      <c r="H252" s="185">
        <f t="shared" si="9"/>
        <v>2375149.4300000002</v>
      </c>
      <c r="I252" s="20" t="s">
        <v>1541</v>
      </c>
    </row>
    <row r="253" spans="1:9" ht="37.5" x14ac:dyDescent="0.45">
      <c r="A253" s="14">
        <v>251</v>
      </c>
      <c r="B253" s="15" t="s">
        <v>1870</v>
      </c>
      <c r="C253" s="16" t="s">
        <v>744</v>
      </c>
      <c r="D253" s="31" t="s">
        <v>35</v>
      </c>
      <c r="E253" s="18">
        <v>2012</v>
      </c>
      <c r="F253" s="18">
        <v>2012</v>
      </c>
      <c r="G253" s="19">
        <v>452766</v>
      </c>
      <c r="H253" s="185">
        <f t="shared" si="9"/>
        <v>4778945.13</v>
      </c>
      <c r="I253" s="20" t="s">
        <v>1538</v>
      </c>
    </row>
    <row r="254" spans="1:9" ht="37.5" x14ac:dyDescent="0.45">
      <c r="A254" s="14">
        <v>252</v>
      </c>
      <c r="B254" s="15" t="s">
        <v>249</v>
      </c>
      <c r="C254" s="16" t="s">
        <v>744</v>
      </c>
      <c r="D254" s="31" t="s">
        <v>36</v>
      </c>
      <c r="E254" s="18">
        <v>2011</v>
      </c>
      <c r="F254" s="18">
        <v>2012</v>
      </c>
      <c r="G254" s="19">
        <v>1079700</v>
      </c>
      <c r="H254" s="185">
        <f t="shared" si="9"/>
        <v>11396233.5</v>
      </c>
      <c r="I254" s="20" t="s">
        <v>1529</v>
      </c>
    </row>
    <row r="255" spans="1:9" ht="37.5" x14ac:dyDescent="0.45">
      <c r="A255" s="14">
        <v>253</v>
      </c>
      <c r="B255" s="15" t="s">
        <v>248</v>
      </c>
      <c r="C255" s="16" t="s">
        <v>744</v>
      </c>
      <c r="D255" s="31" t="s">
        <v>36</v>
      </c>
      <c r="E255" s="18">
        <v>2009</v>
      </c>
      <c r="F255" s="18">
        <v>2012</v>
      </c>
      <c r="G255" s="19">
        <v>3992185</v>
      </c>
      <c r="H255" s="185">
        <f t="shared" si="9"/>
        <v>42137512.674999997</v>
      </c>
      <c r="I255" s="20" t="s">
        <v>1549</v>
      </c>
    </row>
    <row r="256" spans="1:9" ht="37.5" x14ac:dyDescent="0.45">
      <c r="A256" s="14">
        <v>254</v>
      </c>
      <c r="B256" s="15" t="s">
        <v>260</v>
      </c>
      <c r="C256" s="16" t="s">
        <v>744</v>
      </c>
      <c r="D256" s="31" t="s">
        <v>13</v>
      </c>
      <c r="E256" s="18">
        <v>2010</v>
      </c>
      <c r="F256" s="18">
        <v>2012</v>
      </c>
      <c r="G256" s="19">
        <v>874056</v>
      </c>
      <c r="H256" s="185">
        <f t="shared" si="9"/>
        <v>9225661.0800000001</v>
      </c>
      <c r="I256" s="20" t="s">
        <v>1534</v>
      </c>
    </row>
    <row r="257" spans="1:9" ht="56.25" x14ac:dyDescent="0.45">
      <c r="A257" s="14">
        <v>255</v>
      </c>
      <c r="B257" s="15" t="s">
        <v>457</v>
      </c>
      <c r="C257" s="16" t="s">
        <v>744</v>
      </c>
      <c r="D257" s="31" t="s">
        <v>14</v>
      </c>
      <c r="E257" s="18">
        <v>2010</v>
      </c>
      <c r="F257" s="18">
        <v>2012</v>
      </c>
      <c r="G257" s="19">
        <v>1049105</v>
      </c>
      <c r="H257" s="185">
        <f t="shared" si="9"/>
        <v>11073303.275</v>
      </c>
      <c r="I257" s="20" t="s">
        <v>1525</v>
      </c>
    </row>
    <row r="258" spans="1:9" x14ac:dyDescent="0.45">
      <c r="A258" s="14">
        <v>256</v>
      </c>
      <c r="B258" s="15" t="s">
        <v>295</v>
      </c>
      <c r="C258" s="16" t="s">
        <v>744</v>
      </c>
      <c r="D258" s="31" t="s">
        <v>15</v>
      </c>
      <c r="E258" s="18">
        <v>2010</v>
      </c>
      <c r="F258" s="18">
        <v>2012</v>
      </c>
      <c r="G258" s="19">
        <v>1158760</v>
      </c>
      <c r="H258" s="185">
        <f t="shared" si="9"/>
        <v>12230711.799999999</v>
      </c>
      <c r="I258" s="20" t="s">
        <v>1545</v>
      </c>
    </row>
    <row r="259" spans="1:9" x14ac:dyDescent="0.45">
      <c r="A259" s="14">
        <v>257</v>
      </c>
      <c r="B259" s="15" t="s">
        <v>1697</v>
      </c>
      <c r="C259" s="16" t="s">
        <v>744</v>
      </c>
      <c r="D259" s="31" t="s">
        <v>6</v>
      </c>
      <c r="E259" s="18">
        <v>2012</v>
      </c>
      <c r="F259" s="18">
        <v>2013</v>
      </c>
      <c r="G259" s="19">
        <v>1771334</v>
      </c>
      <c r="H259" s="185">
        <f t="shared" ref="H259:H275" si="10">PRODUCT(G259,10.042)</f>
        <v>17787736.028000001</v>
      </c>
      <c r="I259" s="20" t="s">
        <v>1549</v>
      </c>
    </row>
    <row r="260" spans="1:9" ht="37.5" x14ac:dyDescent="0.45">
      <c r="A260" s="14">
        <v>258</v>
      </c>
      <c r="B260" s="15" t="s">
        <v>189</v>
      </c>
      <c r="C260" s="16" t="s">
        <v>744</v>
      </c>
      <c r="D260" s="31" t="s">
        <v>6</v>
      </c>
      <c r="E260" s="18">
        <v>2011</v>
      </c>
      <c r="F260" s="18">
        <v>2013</v>
      </c>
      <c r="G260" s="19">
        <v>2173749</v>
      </c>
      <c r="H260" s="185">
        <f t="shared" si="10"/>
        <v>21828787.458000001</v>
      </c>
      <c r="I260" s="20" t="s">
        <v>1526</v>
      </c>
    </row>
    <row r="261" spans="1:9" ht="37.5" x14ac:dyDescent="0.45">
      <c r="A261" s="14">
        <v>259</v>
      </c>
      <c r="B261" s="15" t="s">
        <v>433</v>
      </c>
      <c r="C261" s="16" t="s">
        <v>744</v>
      </c>
      <c r="D261" s="31" t="s">
        <v>34</v>
      </c>
      <c r="E261" s="18">
        <v>2013</v>
      </c>
      <c r="F261" s="18">
        <v>2013</v>
      </c>
      <c r="G261" s="19">
        <v>1517207</v>
      </c>
      <c r="H261" s="185">
        <f t="shared" si="10"/>
        <v>15235792.694</v>
      </c>
      <c r="I261" s="20" t="s">
        <v>1567</v>
      </c>
    </row>
    <row r="262" spans="1:9" ht="37.5" x14ac:dyDescent="0.45">
      <c r="A262" s="14">
        <v>260</v>
      </c>
      <c r="B262" s="15" t="s">
        <v>231</v>
      </c>
      <c r="C262" s="16" t="s">
        <v>744</v>
      </c>
      <c r="D262" s="31" t="s">
        <v>34</v>
      </c>
      <c r="E262" s="18">
        <v>2012</v>
      </c>
      <c r="F262" s="18">
        <v>2013</v>
      </c>
      <c r="G262" s="19">
        <v>1259545</v>
      </c>
      <c r="H262" s="185">
        <f t="shared" si="10"/>
        <v>12648350.890000001</v>
      </c>
      <c r="I262" s="20" t="s">
        <v>1535</v>
      </c>
    </row>
    <row r="263" spans="1:9" ht="37.5" x14ac:dyDescent="0.45">
      <c r="A263" s="14">
        <v>261</v>
      </c>
      <c r="B263" s="15" t="s">
        <v>238</v>
      </c>
      <c r="C263" s="16" t="s">
        <v>744</v>
      </c>
      <c r="D263" s="31" t="s">
        <v>35</v>
      </c>
      <c r="E263" s="18">
        <v>2013</v>
      </c>
      <c r="F263" s="18">
        <v>2013</v>
      </c>
      <c r="G263" s="19">
        <v>233286</v>
      </c>
      <c r="H263" s="185">
        <f t="shared" si="10"/>
        <v>2342658.0120000001</v>
      </c>
      <c r="I263" s="20" t="s">
        <v>1533</v>
      </c>
    </row>
    <row r="264" spans="1:9" ht="37.5" x14ac:dyDescent="0.45">
      <c r="A264" s="14">
        <v>262</v>
      </c>
      <c r="B264" s="15" t="s">
        <v>235</v>
      </c>
      <c r="C264" s="16" t="s">
        <v>744</v>
      </c>
      <c r="D264" s="31" t="s">
        <v>35</v>
      </c>
      <c r="E264" s="18">
        <v>2013</v>
      </c>
      <c r="F264" s="18">
        <v>2013</v>
      </c>
      <c r="G264" s="19">
        <v>607303</v>
      </c>
      <c r="H264" s="185">
        <f t="shared" si="10"/>
        <v>6098536.7259999998</v>
      </c>
      <c r="I264" s="20" t="s">
        <v>1533</v>
      </c>
    </row>
    <row r="265" spans="1:9" ht="37.5" x14ac:dyDescent="0.45">
      <c r="A265" s="14">
        <v>263</v>
      </c>
      <c r="B265" s="15" t="s">
        <v>1871</v>
      </c>
      <c r="C265" s="16" t="s">
        <v>744</v>
      </c>
      <c r="D265" s="31" t="s">
        <v>36</v>
      </c>
      <c r="E265" s="18">
        <v>2012</v>
      </c>
      <c r="F265" s="18">
        <v>2013</v>
      </c>
      <c r="G265" s="19">
        <v>606520</v>
      </c>
      <c r="H265" s="185">
        <f t="shared" si="10"/>
        <v>6090673.8399999999</v>
      </c>
      <c r="I265" s="20" t="s">
        <v>1538</v>
      </c>
    </row>
    <row r="266" spans="1:9" ht="37.5" x14ac:dyDescent="0.45">
      <c r="A266" s="14">
        <v>264</v>
      </c>
      <c r="B266" s="15" t="s">
        <v>261</v>
      </c>
      <c r="C266" s="16" t="s">
        <v>744</v>
      </c>
      <c r="D266" s="31" t="s">
        <v>13</v>
      </c>
      <c r="E266" s="18">
        <v>2012</v>
      </c>
      <c r="F266" s="18">
        <v>2013</v>
      </c>
      <c r="G266" s="19">
        <v>722220</v>
      </c>
      <c r="H266" s="185">
        <f t="shared" si="10"/>
        <v>7252533.2400000002</v>
      </c>
      <c r="I266" s="20" t="s">
        <v>1538</v>
      </c>
    </row>
    <row r="267" spans="1:9" x14ac:dyDescent="0.45">
      <c r="A267" s="14">
        <v>265</v>
      </c>
      <c r="B267" s="15" t="s">
        <v>274</v>
      </c>
      <c r="C267" s="16" t="s">
        <v>744</v>
      </c>
      <c r="D267" s="31" t="s">
        <v>14</v>
      </c>
      <c r="E267" s="18">
        <v>2012</v>
      </c>
      <c r="F267" s="18">
        <v>2013</v>
      </c>
      <c r="G267" s="19">
        <v>600933</v>
      </c>
      <c r="H267" s="185">
        <f t="shared" si="10"/>
        <v>6034569.1859999998</v>
      </c>
      <c r="I267" s="20" t="s">
        <v>1538</v>
      </c>
    </row>
    <row r="268" spans="1:9" ht="37.5" x14ac:dyDescent="0.45">
      <c r="A268" s="14">
        <v>266</v>
      </c>
      <c r="B268" s="15" t="s">
        <v>275</v>
      </c>
      <c r="C268" s="16" t="s">
        <v>744</v>
      </c>
      <c r="D268" s="31" t="s">
        <v>14</v>
      </c>
      <c r="E268" s="18">
        <v>2012</v>
      </c>
      <c r="F268" s="18">
        <v>2013</v>
      </c>
      <c r="G268" s="19">
        <v>384132</v>
      </c>
      <c r="H268" s="185">
        <f t="shared" si="10"/>
        <v>3857453.5439999998</v>
      </c>
      <c r="I268" s="20" t="s">
        <v>1533</v>
      </c>
    </row>
    <row r="269" spans="1:9" ht="37.5" x14ac:dyDescent="0.45">
      <c r="A269" s="14">
        <v>267</v>
      </c>
      <c r="B269" s="15" t="s">
        <v>299</v>
      </c>
      <c r="C269" s="16" t="s">
        <v>744</v>
      </c>
      <c r="D269" s="31" t="s">
        <v>15</v>
      </c>
      <c r="E269" s="18">
        <v>2010</v>
      </c>
      <c r="F269" s="18">
        <v>2013</v>
      </c>
      <c r="G269" s="19">
        <v>2126149</v>
      </c>
      <c r="H269" s="185">
        <f t="shared" si="10"/>
        <v>21350788.258000001</v>
      </c>
      <c r="I269" s="20" t="s">
        <v>1543</v>
      </c>
    </row>
    <row r="270" spans="1:9" ht="37.5" x14ac:dyDescent="0.45">
      <c r="A270" s="14">
        <v>268</v>
      </c>
      <c r="B270" s="15" t="s">
        <v>297</v>
      </c>
      <c r="C270" s="16" t="s">
        <v>744</v>
      </c>
      <c r="D270" s="31" t="s">
        <v>15</v>
      </c>
      <c r="E270" s="18">
        <v>2012</v>
      </c>
      <c r="F270" s="18">
        <v>2013</v>
      </c>
      <c r="G270" s="19">
        <v>617281</v>
      </c>
      <c r="H270" s="185">
        <f t="shared" si="10"/>
        <v>6198735.8020000001</v>
      </c>
      <c r="I270" s="20" t="s">
        <v>1533</v>
      </c>
    </row>
    <row r="271" spans="1:9" ht="37.5" x14ac:dyDescent="0.45">
      <c r="A271" s="14">
        <v>269</v>
      </c>
      <c r="B271" s="15" t="s">
        <v>298</v>
      </c>
      <c r="C271" s="16" t="s">
        <v>744</v>
      </c>
      <c r="D271" s="31" t="s">
        <v>15</v>
      </c>
      <c r="E271" s="18">
        <v>2012</v>
      </c>
      <c r="F271" s="18">
        <v>2013</v>
      </c>
      <c r="G271" s="19">
        <v>1773388</v>
      </c>
      <c r="H271" s="185">
        <f t="shared" si="10"/>
        <v>17808362.296</v>
      </c>
      <c r="I271" s="20" t="s">
        <v>1568</v>
      </c>
    </row>
    <row r="272" spans="1:9" x14ac:dyDescent="0.45">
      <c r="A272" s="14">
        <v>270</v>
      </c>
      <c r="B272" s="15" t="s">
        <v>296</v>
      </c>
      <c r="C272" s="16" t="s">
        <v>744</v>
      </c>
      <c r="D272" s="31" t="s">
        <v>15</v>
      </c>
      <c r="E272" s="18">
        <v>2011</v>
      </c>
      <c r="F272" s="18">
        <v>2013</v>
      </c>
      <c r="G272" s="19">
        <v>3839422</v>
      </c>
      <c r="H272" s="185">
        <f t="shared" si="10"/>
        <v>38555475.723999999</v>
      </c>
      <c r="I272" s="20" t="s">
        <v>1549</v>
      </c>
    </row>
    <row r="273" spans="1:9" ht="37.5" x14ac:dyDescent="0.45">
      <c r="A273" s="14">
        <v>271</v>
      </c>
      <c r="B273" s="15" t="s">
        <v>1872</v>
      </c>
      <c r="C273" s="16" t="s">
        <v>744</v>
      </c>
      <c r="D273" s="31" t="s">
        <v>15</v>
      </c>
      <c r="E273" s="18">
        <v>2012</v>
      </c>
      <c r="F273" s="18">
        <v>2013</v>
      </c>
      <c r="G273" s="19">
        <v>504578</v>
      </c>
      <c r="H273" s="185">
        <f t="shared" si="10"/>
        <v>5066972.2759999996</v>
      </c>
      <c r="I273" s="20" t="s">
        <v>1521</v>
      </c>
    </row>
    <row r="274" spans="1:9" ht="37.5" x14ac:dyDescent="0.45">
      <c r="A274" s="14">
        <v>272</v>
      </c>
      <c r="B274" s="15" t="s">
        <v>1873</v>
      </c>
      <c r="C274" s="16" t="s">
        <v>744</v>
      </c>
      <c r="D274" s="31" t="s">
        <v>40</v>
      </c>
      <c r="E274" s="18">
        <v>2013</v>
      </c>
      <c r="F274" s="18">
        <v>2013</v>
      </c>
      <c r="G274" s="19">
        <v>1408676</v>
      </c>
      <c r="H274" s="185">
        <f t="shared" si="10"/>
        <v>14145924.391999999</v>
      </c>
      <c r="I274" s="20" t="s">
        <v>1569</v>
      </c>
    </row>
    <row r="275" spans="1:9" ht="37.5" x14ac:dyDescent="0.45">
      <c r="A275" s="14">
        <v>273</v>
      </c>
      <c r="B275" s="15" t="s">
        <v>315</v>
      </c>
      <c r="C275" s="16" t="s">
        <v>744</v>
      </c>
      <c r="D275" s="31" t="s">
        <v>40</v>
      </c>
      <c r="E275" s="18">
        <v>2013</v>
      </c>
      <c r="F275" s="18">
        <v>2013</v>
      </c>
      <c r="G275" s="19">
        <v>1941314</v>
      </c>
      <c r="H275" s="185">
        <f t="shared" si="10"/>
        <v>19494675.188000001</v>
      </c>
      <c r="I275" s="20" t="s">
        <v>1549</v>
      </c>
    </row>
    <row r="276" spans="1:9" ht="37.5" x14ac:dyDescent="0.45">
      <c r="A276" s="14">
        <v>274</v>
      </c>
      <c r="B276" s="15" t="s">
        <v>1874</v>
      </c>
      <c r="C276" s="16" t="s">
        <v>744</v>
      </c>
      <c r="D276" s="31" t="s">
        <v>6</v>
      </c>
      <c r="E276" s="18">
        <v>2012</v>
      </c>
      <c r="F276" s="18">
        <v>2014</v>
      </c>
      <c r="G276" s="19">
        <v>539397</v>
      </c>
      <c r="H276" s="185">
        <f t="shared" ref="H276:H299" si="11">PRODUCT(G276,9.191)</f>
        <v>4957597.8270000005</v>
      </c>
      <c r="I276" s="20" t="s">
        <v>1538</v>
      </c>
    </row>
    <row r="277" spans="1:9" ht="37.5" x14ac:dyDescent="0.45">
      <c r="A277" s="14">
        <v>275</v>
      </c>
      <c r="B277" s="15" t="s">
        <v>1875</v>
      </c>
      <c r="C277" s="16" t="s">
        <v>744</v>
      </c>
      <c r="D277" s="31" t="s">
        <v>9</v>
      </c>
      <c r="E277" s="18">
        <v>2014</v>
      </c>
      <c r="F277" s="18">
        <v>2014</v>
      </c>
      <c r="G277" s="19">
        <v>686561</v>
      </c>
      <c r="H277" s="185">
        <f t="shared" si="11"/>
        <v>6310182.1510000005</v>
      </c>
      <c r="I277" s="20" t="s">
        <v>1533</v>
      </c>
    </row>
    <row r="278" spans="1:9" ht="56.25" x14ac:dyDescent="0.45">
      <c r="A278" s="14">
        <v>276</v>
      </c>
      <c r="B278" s="15" t="s">
        <v>1876</v>
      </c>
      <c r="C278" s="16" t="s">
        <v>744</v>
      </c>
      <c r="D278" s="31" t="s">
        <v>9</v>
      </c>
      <c r="E278" s="18">
        <v>2012</v>
      </c>
      <c r="F278" s="18">
        <v>2014</v>
      </c>
      <c r="G278" s="19">
        <v>7704513</v>
      </c>
      <c r="H278" s="185">
        <f t="shared" si="11"/>
        <v>70812178.98300001</v>
      </c>
      <c r="I278" s="20" t="s">
        <v>1570</v>
      </c>
    </row>
    <row r="279" spans="1:9" ht="37.5" x14ac:dyDescent="0.45">
      <c r="A279" s="14">
        <v>277</v>
      </c>
      <c r="B279" s="15" t="s">
        <v>434</v>
      </c>
      <c r="C279" s="16" t="s">
        <v>744</v>
      </c>
      <c r="D279" s="31" t="s">
        <v>34</v>
      </c>
      <c r="E279" s="18">
        <v>2013</v>
      </c>
      <c r="F279" s="18">
        <v>2014</v>
      </c>
      <c r="G279" s="19">
        <v>2069181</v>
      </c>
      <c r="H279" s="185">
        <f t="shared" si="11"/>
        <v>19017842.571000002</v>
      </c>
      <c r="I279" s="20" t="s">
        <v>1549</v>
      </c>
    </row>
    <row r="280" spans="1:9" ht="56.25" x14ac:dyDescent="0.45">
      <c r="A280" s="14">
        <v>278</v>
      </c>
      <c r="B280" s="15" t="s">
        <v>1877</v>
      </c>
      <c r="C280" s="16" t="s">
        <v>744</v>
      </c>
      <c r="D280" s="31" t="s">
        <v>34</v>
      </c>
      <c r="E280" s="18">
        <v>2011</v>
      </c>
      <c r="F280" s="18">
        <v>2014</v>
      </c>
      <c r="G280" s="19">
        <v>3840000</v>
      </c>
      <c r="H280" s="185">
        <f t="shared" si="11"/>
        <v>35293440</v>
      </c>
      <c r="I280" s="20" t="s">
        <v>1548</v>
      </c>
    </row>
    <row r="281" spans="1:9" ht="37.5" x14ac:dyDescent="0.45">
      <c r="A281" s="14">
        <v>279</v>
      </c>
      <c r="B281" s="15" t="s">
        <v>437</v>
      </c>
      <c r="C281" s="16" t="s">
        <v>744</v>
      </c>
      <c r="D281" s="31" t="s">
        <v>34</v>
      </c>
      <c r="E281" s="18">
        <v>2012</v>
      </c>
      <c r="F281" s="18">
        <v>2014</v>
      </c>
      <c r="G281" s="19">
        <v>2850956</v>
      </c>
      <c r="H281" s="185">
        <f t="shared" si="11"/>
        <v>26203136.596000001</v>
      </c>
      <c r="I281" s="20" t="s">
        <v>1523</v>
      </c>
    </row>
    <row r="282" spans="1:9" ht="37.5" x14ac:dyDescent="0.45">
      <c r="A282" s="14">
        <v>280</v>
      </c>
      <c r="B282" s="15" t="s">
        <v>232</v>
      </c>
      <c r="C282" s="16" t="s">
        <v>744</v>
      </c>
      <c r="D282" s="31" t="s">
        <v>34</v>
      </c>
      <c r="E282" s="18">
        <v>2013</v>
      </c>
      <c r="F282" s="18">
        <v>2014</v>
      </c>
      <c r="G282" s="19">
        <v>1442217</v>
      </c>
      <c r="H282" s="185">
        <f t="shared" si="11"/>
        <v>13255416.447000001</v>
      </c>
      <c r="I282" s="20" t="s">
        <v>1571</v>
      </c>
    </row>
    <row r="283" spans="1:9" ht="75" x14ac:dyDescent="0.45">
      <c r="A283" s="14">
        <v>281</v>
      </c>
      <c r="B283" s="15" t="s">
        <v>2584</v>
      </c>
      <c r="C283" s="16" t="s">
        <v>744</v>
      </c>
      <c r="D283" s="31" t="s">
        <v>34</v>
      </c>
      <c r="E283" s="18">
        <v>2013</v>
      </c>
      <c r="F283" s="18">
        <v>2014</v>
      </c>
      <c r="G283" s="19">
        <v>5000000</v>
      </c>
      <c r="H283" s="185">
        <f t="shared" si="11"/>
        <v>45955000</v>
      </c>
      <c r="I283" s="20" t="s">
        <v>1548</v>
      </c>
    </row>
    <row r="284" spans="1:9" ht="37.5" x14ac:dyDescent="0.45">
      <c r="A284" s="14">
        <v>282</v>
      </c>
      <c r="B284" s="15" t="s">
        <v>441</v>
      </c>
      <c r="C284" s="16" t="s">
        <v>744</v>
      </c>
      <c r="D284" s="31" t="s">
        <v>35</v>
      </c>
      <c r="E284" s="18">
        <v>2014</v>
      </c>
      <c r="F284" s="18">
        <v>2014</v>
      </c>
      <c r="G284" s="19">
        <v>825573</v>
      </c>
      <c r="H284" s="185">
        <f t="shared" si="11"/>
        <v>7587841.4430000009</v>
      </c>
      <c r="I284" s="20" t="s">
        <v>1526</v>
      </c>
    </row>
    <row r="285" spans="1:9" ht="37.5" x14ac:dyDescent="0.45">
      <c r="A285" s="14">
        <v>283</v>
      </c>
      <c r="B285" s="15" t="s">
        <v>250</v>
      </c>
      <c r="C285" s="16" t="s">
        <v>744</v>
      </c>
      <c r="D285" s="31" t="s">
        <v>36</v>
      </c>
      <c r="E285" s="18">
        <v>2013</v>
      </c>
      <c r="F285" s="18">
        <v>2014</v>
      </c>
      <c r="G285" s="19">
        <v>740201</v>
      </c>
      <c r="H285" s="185">
        <f t="shared" si="11"/>
        <v>6803187.3910000008</v>
      </c>
      <c r="I285" s="20" t="s">
        <v>1534</v>
      </c>
    </row>
    <row r="286" spans="1:9" x14ac:dyDescent="0.45">
      <c r="A286" s="14">
        <v>284</v>
      </c>
      <c r="B286" s="15" t="s">
        <v>452</v>
      </c>
      <c r="C286" s="16" t="s">
        <v>744</v>
      </c>
      <c r="D286" s="31" t="s">
        <v>13</v>
      </c>
      <c r="E286" s="18">
        <v>2012</v>
      </c>
      <c r="F286" s="18">
        <v>2014</v>
      </c>
      <c r="G286" s="19">
        <v>3608981</v>
      </c>
      <c r="H286" s="185">
        <f t="shared" si="11"/>
        <v>33170144.371000003</v>
      </c>
      <c r="I286" s="20" t="s">
        <v>1572</v>
      </c>
    </row>
    <row r="287" spans="1:9" ht="37.5" x14ac:dyDescent="0.45">
      <c r="A287" s="14">
        <v>285</v>
      </c>
      <c r="B287" s="15" t="s">
        <v>453</v>
      </c>
      <c r="C287" s="16" t="s">
        <v>744</v>
      </c>
      <c r="D287" s="31" t="s">
        <v>13</v>
      </c>
      <c r="E287" s="18">
        <v>2013</v>
      </c>
      <c r="F287" s="18">
        <v>2014</v>
      </c>
      <c r="G287" s="19">
        <v>2339254</v>
      </c>
      <c r="H287" s="185">
        <f t="shared" si="11"/>
        <v>21500083.514000002</v>
      </c>
      <c r="I287" s="20" t="s">
        <v>1549</v>
      </c>
    </row>
    <row r="288" spans="1:9" ht="56.25" x14ac:dyDescent="0.45">
      <c r="A288" s="14">
        <v>286</v>
      </c>
      <c r="B288" s="15" t="s">
        <v>454</v>
      </c>
      <c r="C288" s="16" t="s">
        <v>744</v>
      </c>
      <c r="D288" s="31" t="s">
        <v>14</v>
      </c>
      <c r="E288" s="18">
        <v>2013</v>
      </c>
      <c r="F288" s="18">
        <v>2014</v>
      </c>
      <c r="G288" s="19">
        <v>1394198</v>
      </c>
      <c r="H288" s="185">
        <f t="shared" si="11"/>
        <v>12814073.818000002</v>
      </c>
      <c r="I288" s="20" t="s">
        <v>1571</v>
      </c>
    </row>
    <row r="289" spans="1:9" ht="37.5" x14ac:dyDescent="0.45">
      <c r="A289" s="14">
        <v>287</v>
      </c>
      <c r="B289" s="15" t="s">
        <v>1878</v>
      </c>
      <c r="C289" s="16" t="s">
        <v>744</v>
      </c>
      <c r="D289" s="31" t="s">
        <v>14</v>
      </c>
      <c r="E289" s="18">
        <v>2013</v>
      </c>
      <c r="F289" s="18">
        <v>2014</v>
      </c>
      <c r="G289" s="19">
        <v>1313340</v>
      </c>
      <c r="H289" s="185">
        <f t="shared" si="11"/>
        <v>12070907.940000001</v>
      </c>
      <c r="I289" s="20" t="s">
        <v>1571</v>
      </c>
    </row>
    <row r="290" spans="1:9" ht="37.5" x14ac:dyDescent="0.45">
      <c r="A290" s="14">
        <v>288</v>
      </c>
      <c r="B290" s="15" t="s">
        <v>460</v>
      </c>
      <c r="C290" s="16" t="s">
        <v>744</v>
      </c>
      <c r="D290" s="31" t="s">
        <v>15</v>
      </c>
      <c r="E290" s="18">
        <v>2013</v>
      </c>
      <c r="F290" s="18">
        <v>2014</v>
      </c>
      <c r="G290" s="19">
        <v>232750</v>
      </c>
      <c r="H290" s="185">
        <f t="shared" si="11"/>
        <v>2139205.25</v>
      </c>
      <c r="I290" s="20" t="s">
        <v>1547</v>
      </c>
    </row>
    <row r="291" spans="1:9" ht="37.5" x14ac:dyDescent="0.45">
      <c r="A291" s="14">
        <v>289</v>
      </c>
      <c r="B291" s="15" t="s">
        <v>302</v>
      </c>
      <c r="C291" s="16" t="s">
        <v>744</v>
      </c>
      <c r="D291" s="31" t="s">
        <v>15</v>
      </c>
      <c r="E291" s="18">
        <v>2013</v>
      </c>
      <c r="F291" s="18">
        <v>2014</v>
      </c>
      <c r="G291" s="19">
        <v>2183197</v>
      </c>
      <c r="H291" s="185">
        <f t="shared" si="11"/>
        <v>20065763.627</v>
      </c>
      <c r="I291" s="20" t="s">
        <v>1569</v>
      </c>
    </row>
    <row r="292" spans="1:9" ht="37.5" x14ac:dyDescent="0.45">
      <c r="A292" s="14">
        <v>290</v>
      </c>
      <c r="B292" s="15" t="s">
        <v>303</v>
      </c>
      <c r="C292" s="16" t="s">
        <v>744</v>
      </c>
      <c r="D292" s="31" t="s">
        <v>15</v>
      </c>
      <c r="E292" s="18">
        <v>2013</v>
      </c>
      <c r="F292" s="18">
        <v>2014</v>
      </c>
      <c r="G292" s="19">
        <v>1449994</v>
      </c>
      <c r="H292" s="185">
        <f t="shared" si="11"/>
        <v>13326894.854</v>
      </c>
      <c r="I292" s="20" t="s">
        <v>1545</v>
      </c>
    </row>
    <row r="293" spans="1:9" x14ac:dyDescent="0.45">
      <c r="A293" s="14">
        <v>291</v>
      </c>
      <c r="B293" s="15" t="s">
        <v>300</v>
      </c>
      <c r="C293" s="16" t="s">
        <v>744</v>
      </c>
      <c r="D293" s="31" t="s">
        <v>15</v>
      </c>
      <c r="E293" s="18">
        <v>2013</v>
      </c>
      <c r="F293" s="18">
        <v>2014</v>
      </c>
      <c r="G293" s="19">
        <v>342274</v>
      </c>
      <c r="H293" s="185">
        <f t="shared" si="11"/>
        <v>3145840.3340000003</v>
      </c>
      <c r="I293" s="20" t="s">
        <v>1541</v>
      </c>
    </row>
    <row r="294" spans="1:9" ht="56.25" x14ac:dyDescent="0.45">
      <c r="A294" s="14">
        <v>292</v>
      </c>
      <c r="B294" s="15" t="s">
        <v>301</v>
      </c>
      <c r="C294" s="16" t="s">
        <v>744</v>
      </c>
      <c r="D294" s="31" t="s">
        <v>15</v>
      </c>
      <c r="E294" s="18">
        <v>2013</v>
      </c>
      <c r="F294" s="18">
        <v>2014</v>
      </c>
      <c r="G294" s="19">
        <v>189994</v>
      </c>
      <c r="H294" s="185">
        <f t="shared" si="11"/>
        <v>1746234.8540000001</v>
      </c>
      <c r="I294" s="20" t="s">
        <v>1541</v>
      </c>
    </row>
    <row r="295" spans="1:9" x14ac:dyDescent="0.45">
      <c r="A295" s="14">
        <v>293</v>
      </c>
      <c r="B295" s="15" t="s">
        <v>304</v>
      </c>
      <c r="C295" s="16" t="s">
        <v>744</v>
      </c>
      <c r="D295" s="31" t="s">
        <v>15</v>
      </c>
      <c r="E295" s="18">
        <v>2013</v>
      </c>
      <c r="F295" s="18">
        <v>2014</v>
      </c>
      <c r="G295" s="19">
        <v>1324355</v>
      </c>
      <c r="H295" s="185">
        <f t="shared" si="11"/>
        <v>12172146.805000002</v>
      </c>
      <c r="I295" s="20" t="s">
        <v>1571</v>
      </c>
    </row>
    <row r="296" spans="1:9" ht="56.25" x14ac:dyDescent="0.45">
      <c r="A296" s="14">
        <v>294</v>
      </c>
      <c r="B296" s="15" t="s">
        <v>1879</v>
      </c>
      <c r="C296" s="16" t="s">
        <v>744</v>
      </c>
      <c r="D296" s="31" t="s">
        <v>40</v>
      </c>
      <c r="E296" s="18">
        <v>2014</v>
      </c>
      <c r="F296" s="18">
        <v>2014</v>
      </c>
      <c r="G296" s="19">
        <v>5176160</v>
      </c>
      <c r="H296" s="185">
        <f t="shared" si="11"/>
        <v>47574086.560000002</v>
      </c>
      <c r="I296" s="20" t="s">
        <v>1549</v>
      </c>
    </row>
    <row r="297" spans="1:9" ht="56.25" x14ac:dyDescent="0.45">
      <c r="A297" s="14">
        <v>295</v>
      </c>
      <c r="B297" s="15" t="s">
        <v>473</v>
      </c>
      <c r="C297" s="16" t="s">
        <v>744</v>
      </c>
      <c r="D297" s="31" t="s">
        <v>40</v>
      </c>
      <c r="E297" s="18">
        <v>2014</v>
      </c>
      <c r="F297" s="18">
        <v>2014</v>
      </c>
      <c r="G297" s="19">
        <v>7051471</v>
      </c>
      <c r="H297" s="185">
        <f t="shared" si="11"/>
        <v>64810069.961000003</v>
      </c>
      <c r="I297" s="20" t="s">
        <v>1573</v>
      </c>
    </row>
    <row r="298" spans="1:9" ht="37.5" x14ac:dyDescent="0.45">
      <c r="A298" s="14">
        <v>296</v>
      </c>
      <c r="B298" s="15" t="s">
        <v>310</v>
      </c>
      <c r="C298" s="16" t="s">
        <v>744</v>
      </c>
      <c r="D298" s="31" t="s">
        <v>40</v>
      </c>
      <c r="E298" s="18">
        <v>2014</v>
      </c>
      <c r="F298" s="18">
        <v>2014</v>
      </c>
      <c r="G298" s="19">
        <v>1665472</v>
      </c>
      <c r="H298" s="185">
        <f t="shared" si="11"/>
        <v>15307353.152000001</v>
      </c>
      <c r="I298" s="20" t="s">
        <v>1574</v>
      </c>
    </row>
    <row r="299" spans="1:9" ht="37.5" x14ac:dyDescent="0.45">
      <c r="A299" s="14">
        <v>297</v>
      </c>
      <c r="B299" s="15" t="s">
        <v>316</v>
      </c>
      <c r="C299" s="16" t="s">
        <v>744</v>
      </c>
      <c r="D299" s="31" t="s">
        <v>40</v>
      </c>
      <c r="E299" s="18">
        <v>2014</v>
      </c>
      <c r="F299" s="18">
        <v>2014</v>
      </c>
      <c r="G299" s="19">
        <v>1400135</v>
      </c>
      <c r="H299" s="185">
        <f t="shared" si="11"/>
        <v>12868640.785</v>
      </c>
      <c r="I299" s="20" t="s">
        <v>1545</v>
      </c>
    </row>
    <row r="300" spans="1:9" ht="37.5" x14ac:dyDescent="0.45">
      <c r="A300" s="14">
        <v>298</v>
      </c>
      <c r="B300" s="15" t="s">
        <v>242</v>
      </c>
      <c r="C300" s="16" t="s">
        <v>744</v>
      </c>
      <c r="D300" s="31" t="s">
        <v>35</v>
      </c>
      <c r="E300" s="18">
        <v>2013</v>
      </c>
      <c r="F300" s="18">
        <v>2015</v>
      </c>
      <c r="G300" s="19">
        <v>4643757</v>
      </c>
      <c r="H300" s="185">
        <f t="shared" ref="H300:H312" si="12">PRODUCT(G300,8.568)</f>
        <v>39787709.975999996</v>
      </c>
      <c r="I300" s="20" t="s">
        <v>1575</v>
      </c>
    </row>
    <row r="301" spans="1:9" ht="75" x14ac:dyDescent="0.45">
      <c r="A301" s="14">
        <v>299</v>
      </c>
      <c r="B301" s="15" t="s">
        <v>2585</v>
      </c>
      <c r="C301" s="16" t="s">
        <v>744</v>
      </c>
      <c r="D301" s="31" t="s">
        <v>36</v>
      </c>
      <c r="E301" s="18">
        <v>2013</v>
      </c>
      <c r="F301" s="18">
        <v>2015</v>
      </c>
      <c r="G301" s="19">
        <v>15678256</v>
      </c>
      <c r="H301" s="185">
        <f t="shared" si="12"/>
        <v>134331297.40799999</v>
      </c>
      <c r="I301" s="20" t="s">
        <v>1576</v>
      </c>
    </row>
    <row r="302" spans="1:9" ht="37.5" x14ac:dyDescent="0.45">
      <c r="A302" s="14">
        <v>300</v>
      </c>
      <c r="B302" s="15" t="s">
        <v>1880</v>
      </c>
      <c r="C302" s="16" t="s">
        <v>744</v>
      </c>
      <c r="D302" s="31" t="s">
        <v>36</v>
      </c>
      <c r="E302" s="18">
        <v>2013</v>
      </c>
      <c r="F302" s="18">
        <v>2015</v>
      </c>
      <c r="G302" s="19">
        <v>3185070</v>
      </c>
      <c r="H302" s="185">
        <f t="shared" si="12"/>
        <v>27289679.759999998</v>
      </c>
      <c r="I302" s="20" t="s">
        <v>1545</v>
      </c>
    </row>
    <row r="303" spans="1:9" ht="56.25" x14ac:dyDescent="0.45">
      <c r="A303" s="14">
        <v>301</v>
      </c>
      <c r="B303" s="15" t="s">
        <v>2586</v>
      </c>
      <c r="C303" s="16" t="s">
        <v>744</v>
      </c>
      <c r="D303" s="31" t="s">
        <v>14</v>
      </c>
      <c r="E303" s="18">
        <v>2013</v>
      </c>
      <c r="F303" s="18">
        <v>2015</v>
      </c>
      <c r="G303" s="19">
        <v>7569704</v>
      </c>
      <c r="H303" s="185">
        <f t="shared" si="12"/>
        <v>64857223.871999994</v>
      </c>
      <c r="I303" s="20" t="s">
        <v>1577</v>
      </c>
    </row>
    <row r="304" spans="1:9" ht="37.5" x14ac:dyDescent="0.45">
      <c r="A304" s="14">
        <v>302</v>
      </c>
      <c r="B304" s="15" t="s">
        <v>459</v>
      </c>
      <c r="C304" s="16" t="s">
        <v>744</v>
      </c>
      <c r="D304" s="31" t="s">
        <v>15</v>
      </c>
      <c r="E304" s="18">
        <v>2013</v>
      </c>
      <c r="F304" s="18">
        <v>2015</v>
      </c>
      <c r="G304" s="19">
        <v>4063104</v>
      </c>
      <c r="H304" s="185">
        <f t="shared" si="12"/>
        <v>34812675.071999997</v>
      </c>
      <c r="I304" s="20" t="s">
        <v>1549</v>
      </c>
    </row>
    <row r="305" spans="1:9" ht="56.25" x14ac:dyDescent="0.45">
      <c r="A305" s="14">
        <v>303</v>
      </c>
      <c r="B305" s="15" t="s">
        <v>1139</v>
      </c>
      <c r="C305" s="16" t="s">
        <v>744</v>
      </c>
      <c r="D305" s="31" t="s">
        <v>15</v>
      </c>
      <c r="E305" s="18">
        <v>2013</v>
      </c>
      <c r="F305" s="18">
        <v>2015</v>
      </c>
      <c r="G305" s="19">
        <v>1599275</v>
      </c>
      <c r="H305" s="185">
        <f t="shared" si="12"/>
        <v>13702588.199999999</v>
      </c>
      <c r="I305" s="20" t="s">
        <v>1571</v>
      </c>
    </row>
    <row r="306" spans="1:9" x14ac:dyDescent="0.45">
      <c r="A306" s="14">
        <v>304</v>
      </c>
      <c r="B306" s="15" t="s">
        <v>465</v>
      </c>
      <c r="C306" s="16" t="s">
        <v>744</v>
      </c>
      <c r="D306" s="31" t="s">
        <v>40</v>
      </c>
      <c r="E306" s="18">
        <v>2013</v>
      </c>
      <c r="F306" s="18">
        <v>2015</v>
      </c>
      <c r="G306" s="19">
        <v>1015583</v>
      </c>
      <c r="H306" s="185">
        <f t="shared" si="12"/>
        <v>8701515.1439999994</v>
      </c>
      <c r="I306" s="20" t="s">
        <v>1545</v>
      </c>
    </row>
    <row r="307" spans="1:9" ht="37.5" x14ac:dyDescent="0.45">
      <c r="A307" s="14">
        <v>305</v>
      </c>
      <c r="B307" s="15" t="s">
        <v>317</v>
      </c>
      <c r="C307" s="16" t="s">
        <v>744</v>
      </c>
      <c r="D307" s="31" t="s">
        <v>40</v>
      </c>
      <c r="E307" s="18">
        <v>2015</v>
      </c>
      <c r="F307" s="18">
        <v>2015</v>
      </c>
      <c r="G307" s="19">
        <v>2121052</v>
      </c>
      <c r="H307" s="185">
        <f t="shared" si="12"/>
        <v>18173173.535999998</v>
      </c>
      <c r="I307" s="20" t="s">
        <v>1549</v>
      </c>
    </row>
    <row r="308" spans="1:9" x14ac:dyDescent="0.45">
      <c r="A308" s="14">
        <v>306</v>
      </c>
      <c r="B308" s="15" t="s">
        <v>323</v>
      </c>
      <c r="C308" s="16" t="s">
        <v>744</v>
      </c>
      <c r="D308" s="31" t="s">
        <v>40</v>
      </c>
      <c r="E308" s="18">
        <v>2013</v>
      </c>
      <c r="F308" s="18">
        <v>2015</v>
      </c>
      <c r="G308" s="19">
        <v>3467617</v>
      </c>
      <c r="H308" s="185">
        <f t="shared" si="12"/>
        <v>29710542.456</v>
      </c>
      <c r="I308" s="20" t="s">
        <v>1549</v>
      </c>
    </row>
    <row r="309" spans="1:9" ht="37.5" x14ac:dyDescent="0.45">
      <c r="A309" s="14">
        <v>307</v>
      </c>
      <c r="B309" s="15" t="s">
        <v>475</v>
      </c>
      <c r="C309" s="16" t="s">
        <v>744</v>
      </c>
      <c r="D309" s="31" t="s">
        <v>40</v>
      </c>
      <c r="E309" s="18">
        <v>2013</v>
      </c>
      <c r="F309" s="18">
        <v>2015</v>
      </c>
      <c r="G309" s="19">
        <v>1506697</v>
      </c>
      <c r="H309" s="185">
        <f t="shared" si="12"/>
        <v>12909379.896</v>
      </c>
      <c r="I309" s="20" t="s">
        <v>1578</v>
      </c>
    </row>
    <row r="310" spans="1:9" ht="37.5" x14ac:dyDescent="0.45">
      <c r="A310" s="14">
        <v>308</v>
      </c>
      <c r="B310" s="15" t="s">
        <v>320</v>
      </c>
      <c r="C310" s="16" t="s">
        <v>744</v>
      </c>
      <c r="D310" s="31" t="s">
        <v>40</v>
      </c>
      <c r="E310" s="18">
        <v>2014</v>
      </c>
      <c r="F310" s="18">
        <v>2015</v>
      </c>
      <c r="G310" s="19">
        <v>5907632</v>
      </c>
      <c r="H310" s="185">
        <f t="shared" si="12"/>
        <v>50616590.975999996</v>
      </c>
      <c r="I310" s="20" t="s">
        <v>1545</v>
      </c>
    </row>
    <row r="311" spans="1:9" ht="37.5" x14ac:dyDescent="0.45">
      <c r="A311" s="14">
        <v>309</v>
      </c>
      <c r="B311" s="15" t="s">
        <v>321</v>
      </c>
      <c r="C311" s="16" t="s">
        <v>744</v>
      </c>
      <c r="D311" s="31" t="s">
        <v>40</v>
      </c>
      <c r="E311" s="18">
        <v>2013</v>
      </c>
      <c r="F311" s="18">
        <v>2015</v>
      </c>
      <c r="G311" s="19">
        <v>2368853</v>
      </c>
      <c r="H311" s="185">
        <f t="shared" si="12"/>
        <v>20296332.504000001</v>
      </c>
      <c r="I311" s="20" t="s">
        <v>1549</v>
      </c>
    </row>
    <row r="312" spans="1:9" ht="37.5" x14ac:dyDescent="0.45">
      <c r="A312" s="14">
        <v>310</v>
      </c>
      <c r="B312" s="15" t="s">
        <v>322</v>
      </c>
      <c r="C312" s="16" t="s">
        <v>744</v>
      </c>
      <c r="D312" s="31" t="s">
        <v>40</v>
      </c>
      <c r="E312" s="18">
        <v>2013</v>
      </c>
      <c r="F312" s="18">
        <v>2015</v>
      </c>
      <c r="G312" s="19">
        <v>7626430</v>
      </c>
      <c r="H312" s="185">
        <f t="shared" si="12"/>
        <v>65343252.239999995</v>
      </c>
      <c r="I312" s="20" t="s">
        <v>1545</v>
      </c>
    </row>
    <row r="313" spans="1:9" x14ac:dyDescent="0.45">
      <c r="A313" s="14">
        <v>311</v>
      </c>
      <c r="B313" s="15" t="s">
        <v>210</v>
      </c>
      <c r="C313" s="16" t="s">
        <v>744</v>
      </c>
      <c r="D313" s="31" t="s">
        <v>31</v>
      </c>
      <c r="E313" s="18">
        <v>2013</v>
      </c>
      <c r="F313" s="18">
        <v>2016</v>
      </c>
      <c r="G313" s="19">
        <v>5662110</v>
      </c>
      <c r="H313" s="185">
        <f t="shared" ref="H313:H323" si="13">PRODUCT(G313,7.971)</f>
        <v>45132678.810000002</v>
      </c>
      <c r="I313" s="20" t="s">
        <v>1563</v>
      </c>
    </row>
    <row r="314" spans="1:9" ht="37.5" x14ac:dyDescent="0.45">
      <c r="A314" s="14">
        <v>312</v>
      </c>
      <c r="B314" s="15" t="s">
        <v>233</v>
      </c>
      <c r="C314" s="16" t="s">
        <v>744</v>
      </c>
      <c r="D314" s="31" t="s">
        <v>34</v>
      </c>
      <c r="E314" s="18">
        <v>2013</v>
      </c>
      <c r="F314" s="18">
        <v>2016</v>
      </c>
      <c r="G314" s="19">
        <v>2036177</v>
      </c>
      <c r="H314" s="185">
        <f t="shared" si="13"/>
        <v>16230366.867000001</v>
      </c>
      <c r="I314" s="20" t="s">
        <v>1571</v>
      </c>
    </row>
    <row r="315" spans="1:9" ht="56.25" x14ac:dyDescent="0.45">
      <c r="A315" s="14">
        <v>313</v>
      </c>
      <c r="B315" s="15" t="s">
        <v>234</v>
      </c>
      <c r="C315" s="16" t="s">
        <v>744</v>
      </c>
      <c r="D315" s="31" t="s">
        <v>34</v>
      </c>
      <c r="E315" s="18">
        <v>2013</v>
      </c>
      <c r="F315" s="18">
        <v>2016</v>
      </c>
      <c r="G315" s="19">
        <v>6443714</v>
      </c>
      <c r="H315" s="185">
        <f t="shared" si="13"/>
        <v>51362844.294</v>
      </c>
      <c r="I315" s="20" t="s">
        <v>1549</v>
      </c>
    </row>
    <row r="316" spans="1:9" ht="56.25" x14ac:dyDescent="0.45">
      <c r="A316" s="14">
        <v>314</v>
      </c>
      <c r="B316" s="15" t="s">
        <v>241</v>
      </c>
      <c r="C316" s="16" t="s">
        <v>744</v>
      </c>
      <c r="D316" s="31" t="s">
        <v>35</v>
      </c>
      <c r="E316" s="18">
        <v>2016</v>
      </c>
      <c r="F316" s="18">
        <v>2016</v>
      </c>
      <c r="G316" s="19">
        <v>900000</v>
      </c>
      <c r="H316" s="185">
        <f t="shared" si="13"/>
        <v>7173900</v>
      </c>
      <c r="I316" s="20" t="s">
        <v>1579</v>
      </c>
    </row>
    <row r="317" spans="1:9" ht="56.25" x14ac:dyDescent="0.45">
      <c r="A317" s="14">
        <v>315</v>
      </c>
      <c r="B317" s="15" t="s">
        <v>2587</v>
      </c>
      <c r="C317" s="16" t="s">
        <v>744</v>
      </c>
      <c r="D317" s="31" t="s">
        <v>14</v>
      </c>
      <c r="E317" s="18">
        <v>2015</v>
      </c>
      <c r="F317" s="18">
        <v>2016</v>
      </c>
      <c r="G317" s="19">
        <v>3367622</v>
      </c>
      <c r="H317" s="185">
        <f t="shared" si="13"/>
        <v>26843314.962000001</v>
      </c>
      <c r="I317" s="20" t="s">
        <v>1525</v>
      </c>
    </row>
    <row r="318" spans="1:9" ht="37.5" x14ac:dyDescent="0.45">
      <c r="A318" s="14">
        <v>316</v>
      </c>
      <c r="B318" s="15" t="s">
        <v>1881</v>
      </c>
      <c r="C318" s="16" t="s">
        <v>744</v>
      </c>
      <c r="D318" s="31" t="s">
        <v>14</v>
      </c>
      <c r="E318" s="18">
        <v>2015</v>
      </c>
      <c r="F318" s="18">
        <v>2016</v>
      </c>
      <c r="G318" s="19">
        <v>4321800</v>
      </c>
      <c r="H318" s="185">
        <f t="shared" si="13"/>
        <v>34449067.799999997</v>
      </c>
      <c r="I318" s="20" t="s">
        <v>1572</v>
      </c>
    </row>
    <row r="319" spans="1:9" x14ac:dyDescent="0.45">
      <c r="A319" s="14">
        <v>317</v>
      </c>
      <c r="B319" s="15" t="s">
        <v>276</v>
      </c>
      <c r="C319" s="16" t="s">
        <v>744</v>
      </c>
      <c r="D319" s="31" t="s">
        <v>14</v>
      </c>
      <c r="E319" s="18">
        <v>2014</v>
      </c>
      <c r="F319" s="18">
        <v>2016</v>
      </c>
      <c r="G319" s="19">
        <v>5348326</v>
      </c>
      <c r="H319" s="185">
        <f t="shared" si="13"/>
        <v>42631506.546000004</v>
      </c>
      <c r="I319" s="20" t="s">
        <v>1549</v>
      </c>
    </row>
    <row r="320" spans="1:9" ht="37.5" x14ac:dyDescent="0.45">
      <c r="A320" s="14">
        <v>318</v>
      </c>
      <c r="B320" s="15" t="s">
        <v>464</v>
      </c>
      <c r="C320" s="16" t="s">
        <v>744</v>
      </c>
      <c r="D320" s="31" t="s">
        <v>15</v>
      </c>
      <c r="E320" s="18">
        <v>2013</v>
      </c>
      <c r="F320" s="18">
        <v>2016</v>
      </c>
      <c r="G320" s="19">
        <v>5872383</v>
      </c>
      <c r="H320" s="185">
        <f t="shared" si="13"/>
        <v>46808764.892999999</v>
      </c>
      <c r="I320" s="20" t="s">
        <v>1563</v>
      </c>
    </row>
    <row r="321" spans="1:9" x14ac:dyDescent="0.45">
      <c r="A321" s="14">
        <v>319</v>
      </c>
      <c r="B321" s="15" t="s">
        <v>318</v>
      </c>
      <c r="C321" s="16" t="s">
        <v>744</v>
      </c>
      <c r="D321" s="31" t="s">
        <v>40</v>
      </c>
      <c r="E321" s="18">
        <v>2016</v>
      </c>
      <c r="F321" s="18">
        <v>2016</v>
      </c>
      <c r="G321" s="19">
        <v>5034898</v>
      </c>
      <c r="H321" s="185">
        <f t="shared" si="13"/>
        <v>40133171.957999997</v>
      </c>
      <c r="I321" s="20" t="s">
        <v>1549</v>
      </c>
    </row>
    <row r="322" spans="1:9" ht="37.5" x14ac:dyDescent="0.45">
      <c r="A322" s="14">
        <v>320</v>
      </c>
      <c r="B322" s="15" t="s">
        <v>319</v>
      </c>
      <c r="C322" s="16" t="s">
        <v>744</v>
      </c>
      <c r="D322" s="31" t="s">
        <v>40</v>
      </c>
      <c r="E322" s="18">
        <v>2016</v>
      </c>
      <c r="F322" s="18">
        <v>2016</v>
      </c>
      <c r="G322" s="19">
        <v>3807365</v>
      </c>
      <c r="H322" s="185">
        <f t="shared" si="13"/>
        <v>30348506.414999999</v>
      </c>
      <c r="I322" s="20" t="s">
        <v>1549</v>
      </c>
    </row>
    <row r="323" spans="1:9" ht="37.5" x14ac:dyDescent="0.45">
      <c r="A323" s="14">
        <v>321</v>
      </c>
      <c r="B323" s="15" t="s">
        <v>329</v>
      </c>
      <c r="C323" s="16" t="s">
        <v>744</v>
      </c>
      <c r="D323" s="31" t="s">
        <v>41</v>
      </c>
      <c r="E323" s="18">
        <v>2014</v>
      </c>
      <c r="F323" s="18">
        <v>2016</v>
      </c>
      <c r="G323" s="19">
        <v>5620420</v>
      </c>
      <c r="H323" s="185">
        <f t="shared" si="13"/>
        <v>44800367.82</v>
      </c>
      <c r="I323" s="20" t="s">
        <v>1549</v>
      </c>
    </row>
    <row r="324" spans="1:9" x14ac:dyDescent="0.45">
      <c r="A324" s="14">
        <v>322</v>
      </c>
      <c r="B324" s="15" t="s">
        <v>419</v>
      </c>
      <c r="C324" s="16" t="s">
        <v>744</v>
      </c>
      <c r="D324" s="31" t="s">
        <v>6</v>
      </c>
      <c r="E324" s="18">
        <v>2015</v>
      </c>
      <c r="F324" s="18">
        <v>2017</v>
      </c>
      <c r="G324" s="19">
        <v>4880000</v>
      </c>
      <c r="H324" s="185">
        <f t="shared" ref="H324:H331" si="14">PRODUCT(G324,7.241)</f>
        <v>35336080</v>
      </c>
      <c r="I324" s="20" t="s">
        <v>1563</v>
      </c>
    </row>
    <row r="325" spans="1:9" ht="37.5" x14ac:dyDescent="0.45">
      <c r="A325" s="14">
        <v>323</v>
      </c>
      <c r="B325" s="15" t="s">
        <v>190</v>
      </c>
      <c r="C325" s="16" t="s">
        <v>744</v>
      </c>
      <c r="D325" s="31" t="s">
        <v>6</v>
      </c>
      <c r="E325" s="18">
        <v>2016</v>
      </c>
      <c r="F325" s="18">
        <v>2017</v>
      </c>
      <c r="G325" s="19">
        <v>3959387</v>
      </c>
      <c r="H325" s="185">
        <f t="shared" si="14"/>
        <v>28669921.266999997</v>
      </c>
      <c r="I325" s="20" t="s">
        <v>1543</v>
      </c>
    </row>
    <row r="326" spans="1:9" ht="37.5" x14ac:dyDescent="0.45">
      <c r="A326" s="14">
        <v>324</v>
      </c>
      <c r="B326" s="15" t="s">
        <v>1882</v>
      </c>
      <c r="C326" s="16" t="s">
        <v>744</v>
      </c>
      <c r="D326" s="31" t="s">
        <v>9</v>
      </c>
      <c r="E326" s="18">
        <v>2017</v>
      </c>
      <c r="F326" s="18">
        <v>2017</v>
      </c>
      <c r="G326" s="19">
        <v>1747430</v>
      </c>
      <c r="H326" s="185">
        <f t="shared" si="14"/>
        <v>12653140.629999999</v>
      </c>
      <c r="I326" s="20" t="s">
        <v>1580</v>
      </c>
    </row>
    <row r="327" spans="1:9" ht="37.5" x14ac:dyDescent="0.45">
      <c r="A327" s="14">
        <v>325</v>
      </c>
      <c r="B327" s="15" t="s">
        <v>1140</v>
      </c>
      <c r="C327" s="16" t="s">
        <v>744</v>
      </c>
      <c r="D327" s="31" t="s">
        <v>30</v>
      </c>
      <c r="E327" s="18">
        <v>2016</v>
      </c>
      <c r="F327" s="18">
        <v>2017</v>
      </c>
      <c r="G327" s="19">
        <v>5585192</v>
      </c>
      <c r="H327" s="185">
        <f t="shared" si="14"/>
        <v>40442375.272</v>
      </c>
      <c r="I327" s="20" t="s">
        <v>1523</v>
      </c>
    </row>
    <row r="328" spans="1:9" ht="37.5" x14ac:dyDescent="0.45">
      <c r="A328" s="14">
        <v>326</v>
      </c>
      <c r="B328" s="15" t="s">
        <v>2588</v>
      </c>
      <c r="C328" s="16" t="s">
        <v>744</v>
      </c>
      <c r="D328" s="31" t="s">
        <v>36</v>
      </c>
      <c r="E328" s="18">
        <v>2015</v>
      </c>
      <c r="F328" s="18">
        <v>2017</v>
      </c>
      <c r="G328" s="19">
        <v>12817430</v>
      </c>
      <c r="H328" s="185">
        <f t="shared" si="14"/>
        <v>92811010.629999995</v>
      </c>
      <c r="I328" s="20" t="s">
        <v>1596</v>
      </c>
    </row>
    <row r="329" spans="1:9" ht="56.25" x14ac:dyDescent="0.45">
      <c r="A329" s="14">
        <v>327</v>
      </c>
      <c r="B329" s="15" t="s">
        <v>1597</v>
      </c>
      <c r="C329" s="16" t="s">
        <v>744</v>
      </c>
      <c r="D329" s="31" t="s">
        <v>15</v>
      </c>
      <c r="E329" s="18">
        <v>2015</v>
      </c>
      <c r="F329" s="18">
        <v>2017</v>
      </c>
      <c r="G329" s="19">
        <v>9500000</v>
      </c>
      <c r="H329" s="185">
        <f t="shared" si="14"/>
        <v>68789500</v>
      </c>
      <c r="I329" s="20" t="s">
        <v>1549</v>
      </c>
    </row>
    <row r="330" spans="1:9" ht="37.5" x14ac:dyDescent="0.45">
      <c r="A330" s="14">
        <v>328</v>
      </c>
      <c r="B330" s="15" t="s">
        <v>1670</v>
      </c>
      <c r="C330" s="16" t="s">
        <v>744</v>
      </c>
      <c r="D330" s="31" t="s">
        <v>40</v>
      </c>
      <c r="E330" s="18">
        <v>2017</v>
      </c>
      <c r="F330" s="18">
        <v>2017</v>
      </c>
      <c r="G330" s="19">
        <v>2364831</v>
      </c>
      <c r="H330" s="185">
        <f t="shared" si="14"/>
        <v>17123741.270999998</v>
      </c>
      <c r="I330" s="20" t="s">
        <v>1581</v>
      </c>
    </row>
    <row r="331" spans="1:9" ht="37.5" x14ac:dyDescent="0.45">
      <c r="A331" s="14">
        <v>329</v>
      </c>
      <c r="B331" s="15" t="s">
        <v>324</v>
      </c>
      <c r="C331" s="16" t="s">
        <v>744</v>
      </c>
      <c r="D331" s="31" t="s">
        <v>40</v>
      </c>
      <c r="E331" s="18">
        <v>2015</v>
      </c>
      <c r="F331" s="18">
        <v>2017</v>
      </c>
      <c r="G331" s="19">
        <v>1045480</v>
      </c>
      <c r="H331" s="185">
        <f t="shared" si="14"/>
        <v>7570320.6799999997</v>
      </c>
      <c r="I331" s="20" t="s">
        <v>1532</v>
      </c>
    </row>
    <row r="332" spans="1:9" ht="37.5" x14ac:dyDescent="0.45">
      <c r="A332" s="14">
        <v>330</v>
      </c>
      <c r="B332" s="15" t="s">
        <v>422</v>
      </c>
      <c r="C332" s="16" t="s">
        <v>744</v>
      </c>
      <c r="D332" s="31" t="s">
        <v>9</v>
      </c>
      <c r="E332" s="18">
        <v>2017</v>
      </c>
      <c r="F332" s="18">
        <v>2018</v>
      </c>
      <c r="G332" s="19">
        <v>4248000</v>
      </c>
      <c r="H332" s="185">
        <f t="shared" ref="H332:H363" si="15">PRODUCT(G332,6.289)</f>
        <v>26715672</v>
      </c>
      <c r="I332" s="20" t="s">
        <v>1549</v>
      </c>
    </row>
    <row r="333" spans="1:9" ht="37.5" x14ac:dyDescent="0.45">
      <c r="A333" s="14">
        <v>331</v>
      </c>
      <c r="B333" s="15" t="s">
        <v>2589</v>
      </c>
      <c r="C333" s="16" t="s">
        <v>744</v>
      </c>
      <c r="D333" s="31" t="s">
        <v>9</v>
      </c>
      <c r="E333" s="18">
        <v>2016</v>
      </c>
      <c r="F333" s="18">
        <v>2018</v>
      </c>
      <c r="G333" s="19">
        <v>9039636</v>
      </c>
      <c r="H333" s="185">
        <f t="shared" si="15"/>
        <v>56850270.803999998</v>
      </c>
      <c r="I333" s="20" t="s">
        <v>1582</v>
      </c>
    </row>
    <row r="334" spans="1:9" ht="75" x14ac:dyDescent="0.45">
      <c r="A334" s="14">
        <v>332</v>
      </c>
      <c r="B334" s="15" t="s">
        <v>425</v>
      </c>
      <c r="C334" s="16" t="s">
        <v>744</v>
      </c>
      <c r="D334" s="31" t="s">
        <v>9</v>
      </c>
      <c r="E334" s="18">
        <v>2016</v>
      </c>
      <c r="F334" s="18">
        <v>2018</v>
      </c>
      <c r="G334" s="19">
        <v>8158168</v>
      </c>
      <c r="H334" s="185">
        <f t="shared" si="15"/>
        <v>51306718.552000001</v>
      </c>
      <c r="I334" s="20" t="s">
        <v>1577</v>
      </c>
    </row>
    <row r="335" spans="1:9" x14ac:dyDescent="0.45">
      <c r="A335" s="14">
        <v>333</v>
      </c>
      <c r="B335" s="15" t="s">
        <v>427</v>
      </c>
      <c r="C335" s="16" t="s">
        <v>744</v>
      </c>
      <c r="D335" s="31" t="s">
        <v>30</v>
      </c>
      <c r="E335" s="18">
        <v>2017</v>
      </c>
      <c r="F335" s="18">
        <v>2018</v>
      </c>
      <c r="G335" s="19">
        <v>2808400</v>
      </c>
      <c r="H335" s="185">
        <f t="shared" si="15"/>
        <v>17662027.599999998</v>
      </c>
      <c r="I335" s="20" t="s">
        <v>1548</v>
      </c>
    </row>
    <row r="336" spans="1:9" ht="37.5" x14ac:dyDescent="0.45">
      <c r="A336" s="14">
        <v>334</v>
      </c>
      <c r="B336" s="15" t="s">
        <v>430</v>
      </c>
      <c r="C336" s="16" t="s">
        <v>744</v>
      </c>
      <c r="D336" s="31" t="s">
        <v>31</v>
      </c>
      <c r="E336" s="18">
        <v>2017</v>
      </c>
      <c r="F336" s="18">
        <v>2018</v>
      </c>
      <c r="G336" s="19">
        <v>1405380</v>
      </c>
      <c r="H336" s="185">
        <f t="shared" si="15"/>
        <v>8838434.8200000003</v>
      </c>
      <c r="I336" s="20" t="s">
        <v>1532</v>
      </c>
    </row>
    <row r="337" spans="1:9" ht="37.5" x14ac:dyDescent="0.45">
      <c r="A337" s="14">
        <v>335</v>
      </c>
      <c r="B337" s="15" t="s">
        <v>432</v>
      </c>
      <c r="C337" s="16" t="s">
        <v>744</v>
      </c>
      <c r="D337" s="31" t="s">
        <v>33</v>
      </c>
      <c r="E337" s="18">
        <v>2017</v>
      </c>
      <c r="F337" s="18">
        <v>2018</v>
      </c>
      <c r="G337" s="19">
        <v>2778900</v>
      </c>
      <c r="H337" s="185">
        <f t="shared" si="15"/>
        <v>17476502.099999998</v>
      </c>
      <c r="I337" s="20" t="s">
        <v>1545</v>
      </c>
    </row>
    <row r="338" spans="1:9" ht="37.5" x14ac:dyDescent="0.45">
      <c r="A338" s="14">
        <v>336</v>
      </c>
      <c r="B338" s="15" t="s">
        <v>438</v>
      </c>
      <c r="C338" s="16" t="s">
        <v>744</v>
      </c>
      <c r="D338" s="31" t="s">
        <v>34</v>
      </c>
      <c r="E338" s="18">
        <v>2017</v>
      </c>
      <c r="F338" s="18">
        <v>2018</v>
      </c>
      <c r="G338" s="19">
        <v>3135260</v>
      </c>
      <c r="H338" s="185">
        <f t="shared" si="15"/>
        <v>19717650.140000001</v>
      </c>
      <c r="I338" s="20" t="s">
        <v>1534</v>
      </c>
    </row>
    <row r="339" spans="1:9" ht="56.25" x14ac:dyDescent="0.45">
      <c r="A339" s="14">
        <v>337</v>
      </c>
      <c r="B339" s="15" t="s">
        <v>443</v>
      </c>
      <c r="C339" s="16" t="s">
        <v>744</v>
      </c>
      <c r="D339" s="31" t="s">
        <v>36</v>
      </c>
      <c r="E339" s="18">
        <v>2017</v>
      </c>
      <c r="F339" s="18">
        <v>2018</v>
      </c>
      <c r="G339" s="19">
        <v>6322562</v>
      </c>
      <c r="H339" s="185">
        <f t="shared" si="15"/>
        <v>39762592.417999998</v>
      </c>
      <c r="I339" s="20" t="s">
        <v>1523</v>
      </c>
    </row>
    <row r="340" spans="1:9" ht="37.5" x14ac:dyDescent="0.45">
      <c r="A340" s="14">
        <v>338</v>
      </c>
      <c r="B340" s="15" t="s">
        <v>1883</v>
      </c>
      <c r="C340" s="16" t="s">
        <v>744</v>
      </c>
      <c r="D340" s="31" t="s">
        <v>36</v>
      </c>
      <c r="E340" s="18">
        <v>2016</v>
      </c>
      <c r="F340" s="18">
        <v>2018</v>
      </c>
      <c r="G340" s="19">
        <v>7312432</v>
      </c>
      <c r="H340" s="185">
        <f t="shared" si="15"/>
        <v>45987884.847999997</v>
      </c>
      <c r="I340" s="20" t="s">
        <v>1549</v>
      </c>
    </row>
    <row r="341" spans="1:9" ht="37.5" x14ac:dyDescent="0.45">
      <c r="A341" s="14">
        <v>339</v>
      </c>
      <c r="B341" s="15" t="s">
        <v>1141</v>
      </c>
      <c r="C341" s="16" t="s">
        <v>744</v>
      </c>
      <c r="D341" s="31" t="s">
        <v>36</v>
      </c>
      <c r="E341" s="18">
        <v>2018</v>
      </c>
      <c r="F341" s="18">
        <v>2018</v>
      </c>
      <c r="G341" s="19">
        <v>1269680</v>
      </c>
      <c r="H341" s="185">
        <f t="shared" si="15"/>
        <v>7985017.5199999996</v>
      </c>
      <c r="I341" s="20" t="s">
        <v>1532</v>
      </c>
    </row>
    <row r="342" spans="1:9" ht="56.25" x14ac:dyDescent="0.45">
      <c r="A342" s="14">
        <v>340</v>
      </c>
      <c r="B342" s="15" t="s">
        <v>2590</v>
      </c>
      <c r="C342" s="16" t="s">
        <v>744</v>
      </c>
      <c r="D342" s="31" t="s">
        <v>36</v>
      </c>
      <c r="E342" s="18">
        <v>2017</v>
      </c>
      <c r="F342" s="18">
        <v>2018</v>
      </c>
      <c r="G342" s="19">
        <v>11459294</v>
      </c>
      <c r="H342" s="185">
        <f t="shared" si="15"/>
        <v>72067499.965999991</v>
      </c>
      <c r="I342" s="20" t="s">
        <v>1583</v>
      </c>
    </row>
    <row r="343" spans="1:9" ht="37.5" x14ac:dyDescent="0.45">
      <c r="A343" s="14">
        <v>341</v>
      </c>
      <c r="B343" s="15" t="s">
        <v>449</v>
      </c>
      <c r="C343" s="16" t="s">
        <v>744</v>
      </c>
      <c r="D343" s="31" t="s">
        <v>13</v>
      </c>
      <c r="E343" s="18">
        <v>2017</v>
      </c>
      <c r="F343" s="18">
        <v>2018</v>
      </c>
      <c r="G343" s="19">
        <v>8378000</v>
      </c>
      <c r="H343" s="185">
        <f t="shared" si="15"/>
        <v>52689242</v>
      </c>
      <c r="I343" s="20" t="s">
        <v>191</v>
      </c>
    </row>
    <row r="344" spans="1:9" x14ac:dyDescent="0.45">
      <c r="A344" s="14">
        <v>342</v>
      </c>
      <c r="B344" s="15" t="s">
        <v>451</v>
      </c>
      <c r="C344" s="16" t="s">
        <v>744</v>
      </c>
      <c r="D344" s="31" t="s">
        <v>13</v>
      </c>
      <c r="E344" s="18">
        <v>2017</v>
      </c>
      <c r="F344" s="18">
        <v>2018</v>
      </c>
      <c r="G344" s="19">
        <v>3798757</v>
      </c>
      <c r="H344" s="185">
        <f t="shared" si="15"/>
        <v>23890382.772999998</v>
      </c>
      <c r="I344" s="20" t="s">
        <v>1549</v>
      </c>
    </row>
    <row r="345" spans="1:9" ht="37.5" x14ac:dyDescent="0.45">
      <c r="A345" s="14">
        <v>343</v>
      </c>
      <c r="B345" s="15" t="s">
        <v>1884</v>
      </c>
      <c r="C345" s="16" t="s">
        <v>744</v>
      </c>
      <c r="D345" s="31" t="s">
        <v>14</v>
      </c>
      <c r="E345" s="18">
        <v>2017</v>
      </c>
      <c r="F345" s="18">
        <v>2018</v>
      </c>
      <c r="G345" s="19">
        <v>2547620</v>
      </c>
      <c r="H345" s="185">
        <f t="shared" si="15"/>
        <v>16021982.18</v>
      </c>
      <c r="I345" s="20" t="s">
        <v>1545</v>
      </c>
    </row>
    <row r="346" spans="1:9" ht="37.5" x14ac:dyDescent="0.45">
      <c r="A346" s="14">
        <v>344</v>
      </c>
      <c r="B346" s="15" t="s">
        <v>1885</v>
      </c>
      <c r="C346" s="16" t="s">
        <v>744</v>
      </c>
      <c r="D346" s="31" t="s">
        <v>14</v>
      </c>
      <c r="E346" s="18">
        <v>2017</v>
      </c>
      <c r="F346" s="18">
        <v>2018</v>
      </c>
      <c r="G346" s="19">
        <v>2578300</v>
      </c>
      <c r="H346" s="185">
        <f t="shared" si="15"/>
        <v>16214928.699999999</v>
      </c>
      <c r="I346" s="20" t="s">
        <v>1545</v>
      </c>
    </row>
    <row r="347" spans="1:9" ht="37.5" x14ac:dyDescent="0.45">
      <c r="A347" s="14">
        <v>345</v>
      </c>
      <c r="B347" s="15" t="s">
        <v>1886</v>
      </c>
      <c r="C347" s="16" t="s">
        <v>744</v>
      </c>
      <c r="D347" s="31" t="s">
        <v>14</v>
      </c>
      <c r="E347" s="18">
        <v>2016</v>
      </c>
      <c r="F347" s="18">
        <v>2018</v>
      </c>
      <c r="G347" s="19">
        <v>8888780</v>
      </c>
      <c r="H347" s="185">
        <f t="shared" si="15"/>
        <v>55901537.419999994</v>
      </c>
      <c r="I347" s="20" t="s">
        <v>1582</v>
      </c>
    </row>
    <row r="348" spans="1:9" ht="37.5" x14ac:dyDescent="0.45">
      <c r="A348" s="14">
        <v>346</v>
      </c>
      <c r="B348" s="15" t="s">
        <v>2591</v>
      </c>
      <c r="C348" s="16" t="s">
        <v>744</v>
      </c>
      <c r="D348" s="31" t="s">
        <v>14</v>
      </c>
      <c r="E348" s="18">
        <v>2017</v>
      </c>
      <c r="F348" s="18">
        <v>2018</v>
      </c>
      <c r="G348" s="19">
        <v>12539083</v>
      </c>
      <c r="H348" s="185">
        <f t="shared" si="15"/>
        <v>78858292.987000003</v>
      </c>
      <c r="I348" s="20" t="s">
        <v>1584</v>
      </c>
    </row>
    <row r="349" spans="1:9" ht="37.5" x14ac:dyDescent="0.45">
      <c r="A349" s="14">
        <v>347</v>
      </c>
      <c r="B349" s="15" t="s">
        <v>456</v>
      </c>
      <c r="C349" s="16" t="s">
        <v>744</v>
      </c>
      <c r="D349" s="31" t="s">
        <v>14</v>
      </c>
      <c r="E349" s="18">
        <v>2017</v>
      </c>
      <c r="F349" s="18">
        <v>2018</v>
      </c>
      <c r="G349" s="19">
        <v>4625791</v>
      </c>
      <c r="H349" s="185">
        <f t="shared" si="15"/>
        <v>29091599.598999999</v>
      </c>
      <c r="I349" s="20" t="s">
        <v>1543</v>
      </c>
    </row>
    <row r="350" spans="1:9" ht="56.25" x14ac:dyDescent="0.45">
      <c r="A350" s="14">
        <v>348</v>
      </c>
      <c r="B350" s="15" t="s">
        <v>1887</v>
      </c>
      <c r="C350" s="16" t="s">
        <v>744</v>
      </c>
      <c r="D350" s="31" t="s">
        <v>14</v>
      </c>
      <c r="E350" s="18">
        <v>2017</v>
      </c>
      <c r="F350" s="18">
        <v>2018</v>
      </c>
      <c r="G350" s="19">
        <v>2520498</v>
      </c>
      <c r="H350" s="185">
        <f t="shared" si="15"/>
        <v>15851411.921999998</v>
      </c>
      <c r="I350" s="20" t="s">
        <v>1581</v>
      </c>
    </row>
    <row r="351" spans="1:9" ht="37.5" x14ac:dyDescent="0.45">
      <c r="A351" s="14">
        <v>349</v>
      </c>
      <c r="B351" s="15" t="s">
        <v>2592</v>
      </c>
      <c r="C351" s="16" t="s">
        <v>744</v>
      </c>
      <c r="D351" s="31" t="s">
        <v>15</v>
      </c>
      <c r="E351" s="18">
        <v>2017</v>
      </c>
      <c r="F351" s="18">
        <v>2018</v>
      </c>
      <c r="G351" s="19">
        <v>6570767</v>
      </c>
      <c r="H351" s="185">
        <f t="shared" si="15"/>
        <v>41323553.662999995</v>
      </c>
      <c r="I351" s="20" t="s">
        <v>1549</v>
      </c>
    </row>
    <row r="352" spans="1:9" ht="56.25" x14ac:dyDescent="0.45">
      <c r="A352" s="14">
        <v>350</v>
      </c>
      <c r="B352" s="15" t="s">
        <v>1888</v>
      </c>
      <c r="C352" s="16" t="s">
        <v>744</v>
      </c>
      <c r="D352" s="31" t="s">
        <v>15</v>
      </c>
      <c r="E352" s="18">
        <v>2017</v>
      </c>
      <c r="F352" s="18">
        <v>2018</v>
      </c>
      <c r="G352" s="19">
        <v>1633427</v>
      </c>
      <c r="H352" s="185">
        <f t="shared" si="15"/>
        <v>10272622.402999999</v>
      </c>
      <c r="I352" s="20" t="s">
        <v>1526</v>
      </c>
    </row>
    <row r="353" spans="1:9" x14ac:dyDescent="0.45">
      <c r="A353" s="14">
        <v>351</v>
      </c>
      <c r="B353" s="15" t="s">
        <v>323</v>
      </c>
      <c r="C353" s="16" t="s">
        <v>744</v>
      </c>
      <c r="D353" s="31" t="s">
        <v>40</v>
      </c>
      <c r="E353" s="18">
        <v>2017</v>
      </c>
      <c r="F353" s="18">
        <v>2018</v>
      </c>
      <c r="G353" s="19">
        <v>7342162</v>
      </c>
      <c r="H353" s="185">
        <f t="shared" si="15"/>
        <v>46174856.817999996</v>
      </c>
      <c r="I353" s="20" t="s">
        <v>1549</v>
      </c>
    </row>
    <row r="354" spans="1:9" ht="37.5" x14ac:dyDescent="0.45">
      <c r="A354" s="14">
        <v>352</v>
      </c>
      <c r="B354" s="15" t="s">
        <v>477</v>
      </c>
      <c r="C354" s="16" t="s">
        <v>744</v>
      </c>
      <c r="D354" s="31" t="s">
        <v>40</v>
      </c>
      <c r="E354" s="18">
        <v>2016</v>
      </c>
      <c r="F354" s="18">
        <v>2018</v>
      </c>
      <c r="G354" s="19">
        <v>5917554</v>
      </c>
      <c r="H354" s="185">
        <f t="shared" si="15"/>
        <v>37215497.105999999</v>
      </c>
      <c r="I354" s="20" t="s">
        <v>1525</v>
      </c>
    </row>
    <row r="355" spans="1:9" ht="37.5" x14ac:dyDescent="0.45">
      <c r="A355" s="14">
        <v>353</v>
      </c>
      <c r="B355" s="15" t="s">
        <v>479</v>
      </c>
      <c r="C355" s="16" t="s">
        <v>744</v>
      </c>
      <c r="D355" s="31" t="s">
        <v>40</v>
      </c>
      <c r="E355" s="18">
        <v>2017</v>
      </c>
      <c r="F355" s="18">
        <v>2018</v>
      </c>
      <c r="G355" s="19">
        <v>3824949</v>
      </c>
      <c r="H355" s="185">
        <f t="shared" si="15"/>
        <v>24055104.261</v>
      </c>
      <c r="I355" s="20" t="s">
        <v>1549</v>
      </c>
    </row>
    <row r="356" spans="1:9" x14ac:dyDescent="0.45">
      <c r="A356" s="14">
        <v>354</v>
      </c>
      <c r="B356" s="15" t="s">
        <v>481</v>
      </c>
      <c r="C356" s="16" t="s">
        <v>744</v>
      </c>
      <c r="D356" s="31" t="s">
        <v>40</v>
      </c>
      <c r="E356" s="18">
        <v>2017</v>
      </c>
      <c r="F356" s="18">
        <v>2018</v>
      </c>
      <c r="G356" s="19">
        <v>2283300</v>
      </c>
      <c r="H356" s="185">
        <f t="shared" si="15"/>
        <v>14359673.699999999</v>
      </c>
      <c r="I356" s="20" t="s">
        <v>1545</v>
      </c>
    </row>
    <row r="357" spans="1:9" ht="37.5" x14ac:dyDescent="0.45">
      <c r="A357" s="14">
        <v>355</v>
      </c>
      <c r="B357" s="15" t="s">
        <v>1889</v>
      </c>
      <c r="C357" s="16" t="s">
        <v>744</v>
      </c>
      <c r="D357" s="31" t="s">
        <v>41</v>
      </c>
      <c r="E357" s="18">
        <v>2018</v>
      </c>
      <c r="F357" s="18">
        <v>2018</v>
      </c>
      <c r="G357" s="19">
        <v>7362020</v>
      </c>
      <c r="H357" s="185">
        <f t="shared" si="15"/>
        <v>46299743.780000001</v>
      </c>
      <c r="I357" s="20" t="s">
        <v>1523</v>
      </c>
    </row>
    <row r="358" spans="1:9" ht="56.25" x14ac:dyDescent="0.45">
      <c r="A358" s="14">
        <v>356</v>
      </c>
      <c r="B358" s="15" t="s">
        <v>1890</v>
      </c>
      <c r="C358" s="16" t="s">
        <v>744</v>
      </c>
      <c r="D358" s="31" t="s">
        <v>41</v>
      </c>
      <c r="E358" s="18">
        <v>2017</v>
      </c>
      <c r="F358" s="18">
        <v>2018</v>
      </c>
      <c r="G358" s="19">
        <v>6452659</v>
      </c>
      <c r="H358" s="185">
        <f t="shared" si="15"/>
        <v>40580772.450999998</v>
      </c>
      <c r="I358" s="20" t="s">
        <v>1549</v>
      </c>
    </row>
    <row r="359" spans="1:9" ht="37.5" x14ac:dyDescent="0.45">
      <c r="A359" s="14">
        <v>357</v>
      </c>
      <c r="B359" s="15" t="s">
        <v>1891</v>
      </c>
      <c r="C359" s="16" t="s">
        <v>744</v>
      </c>
      <c r="D359" s="31" t="s">
        <v>41</v>
      </c>
      <c r="E359" s="18">
        <v>2016</v>
      </c>
      <c r="F359" s="18">
        <v>2018</v>
      </c>
      <c r="G359" s="19">
        <v>6684335</v>
      </c>
      <c r="H359" s="185">
        <f t="shared" si="15"/>
        <v>42037782.814999998</v>
      </c>
      <c r="I359" s="20" t="s">
        <v>1549</v>
      </c>
    </row>
    <row r="360" spans="1:9" ht="37.5" x14ac:dyDescent="0.45">
      <c r="A360" s="14">
        <v>358</v>
      </c>
      <c r="B360" s="15" t="s">
        <v>483</v>
      </c>
      <c r="C360" s="16" t="s">
        <v>744</v>
      </c>
      <c r="D360" s="31" t="s">
        <v>41</v>
      </c>
      <c r="E360" s="18">
        <v>2017</v>
      </c>
      <c r="F360" s="18">
        <v>2018</v>
      </c>
      <c r="G360" s="19">
        <v>4995429</v>
      </c>
      <c r="H360" s="185">
        <f t="shared" si="15"/>
        <v>31416252.980999999</v>
      </c>
      <c r="I360" s="20" t="s">
        <v>1548</v>
      </c>
    </row>
    <row r="361" spans="1:9" ht="37.5" x14ac:dyDescent="0.45">
      <c r="A361" s="14">
        <v>359</v>
      </c>
      <c r="B361" s="15" t="s">
        <v>484</v>
      </c>
      <c r="C361" s="16" t="s">
        <v>744</v>
      </c>
      <c r="D361" s="31" t="s">
        <v>41</v>
      </c>
      <c r="E361" s="18">
        <v>2016</v>
      </c>
      <c r="F361" s="18">
        <v>2018</v>
      </c>
      <c r="G361" s="19">
        <v>2516350</v>
      </c>
      <c r="H361" s="185">
        <f t="shared" si="15"/>
        <v>15825325.149999999</v>
      </c>
      <c r="I361" s="20" t="s">
        <v>1543</v>
      </c>
    </row>
    <row r="362" spans="1:9" ht="37.5" x14ac:dyDescent="0.45">
      <c r="A362" s="14">
        <v>360</v>
      </c>
      <c r="B362" s="15" t="s">
        <v>485</v>
      </c>
      <c r="C362" s="16" t="s">
        <v>744</v>
      </c>
      <c r="D362" s="31" t="s">
        <v>41</v>
      </c>
      <c r="E362" s="18">
        <v>2017</v>
      </c>
      <c r="F362" s="18">
        <v>2018</v>
      </c>
      <c r="G362" s="19">
        <v>3773488</v>
      </c>
      <c r="H362" s="185">
        <f t="shared" si="15"/>
        <v>23731466.031999998</v>
      </c>
      <c r="I362" s="20" t="s">
        <v>1549</v>
      </c>
    </row>
    <row r="363" spans="1:9" ht="56.25" x14ac:dyDescent="0.45">
      <c r="A363" s="14">
        <v>361</v>
      </c>
      <c r="B363" s="15" t="s">
        <v>1892</v>
      </c>
      <c r="C363" s="16" t="s">
        <v>744</v>
      </c>
      <c r="D363" s="31" t="s">
        <v>41</v>
      </c>
      <c r="E363" s="18">
        <v>2017</v>
      </c>
      <c r="F363" s="18">
        <v>2018</v>
      </c>
      <c r="G363" s="19">
        <v>3341524</v>
      </c>
      <c r="H363" s="185">
        <f t="shared" si="15"/>
        <v>21014844.436000001</v>
      </c>
      <c r="I363" s="20" t="s">
        <v>1549</v>
      </c>
    </row>
    <row r="364" spans="1:9" x14ac:dyDescent="0.45">
      <c r="A364" s="14">
        <v>362</v>
      </c>
      <c r="B364" s="15" t="s">
        <v>512</v>
      </c>
      <c r="C364" s="16" t="s">
        <v>744</v>
      </c>
      <c r="D364" s="31" t="s">
        <v>6</v>
      </c>
      <c r="E364" s="18">
        <v>2018</v>
      </c>
      <c r="F364" s="18">
        <v>2019</v>
      </c>
      <c r="G364" s="19">
        <v>6042780</v>
      </c>
      <c r="H364" s="185">
        <f t="shared" ref="H364:H382" si="16">PRODUCT(G364,5.114)</f>
        <v>30902776.919999998</v>
      </c>
      <c r="I364" s="20" t="s">
        <v>1588</v>
      </c>
    </row>
    <row r="365" spans="1:9" x14ac:dyDescent="0.45">
      <c r="A365" s="14">
        <v>363</v>
      </c>
      <c r="B365" s="15" t="s">
        <v>1142</v>
      </c>
      <c r="C365" s="16" t="s">
        <v>744</v>
      </c>
      <c r="D365" s="31" t="s">
        <v>9</v>
      </c>
      <c r="E365" s="18">
        <v>2018</v>
      </c>
      <c r="F365" s="18">
        <v>2019</v>
      </c>
      <c r="G365" s="19">
        <v>2248002</v>
      </c>
      <c r="H365" s="185">
        <f t="shared" si="16"/>
        <v>11496282.228</v>
      </c>
      <c r="I365" s="20" t="s">
        <v>1520</v>
      </c>
    </row>
    <row r="366" spans="1:9" ht="37.5" x14ac:dyDescent="0.45">
      <c r="A366" s="14">
        <v>364</v>
      </c>
      <c r="B366" s="15" t="s">
        <v>516</v>
      </c>
      <c r="C366" s="16" t="s">
        <v>744</v>
      </c>
      <c r="D366" s="31" t="s">
        <v>33</v>
      </c>
      <c r="E366" s="18">
        <v>2016</v>
      </c>
      <c r="F366" s="18">
        <v>2019</v>
      </c>
      <c r="G366" s="19">
        <v>2552340</v>
      </c>
      <c r="H366" s="185">
        <f t="shared" si="16"/>
        <v>13052666.76</v>
      </c>
      <c r="I366" s="20" t="s">
        <v>1585</v>
      </c>
    </row>
    <row r="367" spans="1:9" ht="37.5" x14ac:dyDescent="0.45">
      <c r="A367" s="14">
        <v>365</v>
      </c>
      <c r="B367" s="15" t="s">
        <v>517</v>
      </c>
      <c r="C367" s="16" t="s">
        <v>744</v>
      </c>
      <c r="D367" s="31" t="s">
        <v>34</v>
      </c>
      <c r="E367" s="18">
        <v>2017</v>
      </c>
      <c r="F367" s="18">
        <v>2019</v>
      </c>
      <c r="G367" s="19">
        <v>3778360</v>
      </c>
      <c r="H367" s="185">
        <f t="shared" si="16"/>
        <v>19322533.039999999</v>
      </c>
      <c r="I367" s="20" t="s">
        <v>1549</v>
      </c>
    </row>
    <row r="368" spans="1:9" x14ac:dyDescent="0.45">
      <c r="A368" s="14">
        <v>366</v>
      </c>
      <c r="B368" s="15" t="s">
        <v>1143</v>
      </c>
      <c r="C368" s="16" t="s">
        <v>744</v>
      </c>
      <c r="D368" s="31" t="s">
        <v>35</v>
      </c>
      <c r="E368" s="18">
        <v>2017</v>
      </c>
      <c r="F368" s="18">
        <v>2019</v>
      </c>
      <c r="G368" s="19">
        <v>2791880</v>
      </c>
      <c r="H368" s="185">
        <f t="shared" si="16"/>
        <v>14277674.32</v>
      </c>
      <c r="I368" s="20" t="s">
        <v>1585</v>
      </c>
    </row>
    <row r="369" spans="1:9" ht="37.5" x14ac:dyDescent="0.45">
      <c r="A369" s="14">
        <v>367</v>
      </c>
      <c r="B369" s="15" t="s">
        <v>1893</v>
      </c>
      <c r="C369" s="16" t="s">
        <v>744</v>
      </c>
      <c r="D369" s="31" t="s">
        <v>36</v>
      </c>
      <c r="E369" s="18">
        <v>2018</v>
      </c>
      <c r="F369" s="18">
        <v>2019</v>
      </c>
      <c r="G369" s="19">
        <v>8683925</v>
      </c>
      <c r="H369" s="185">
        <f t="shared" si="16"/>
        <v>44409592.449999996</v>
      </c>
      <c r="I369" s="20" t="s">
        <v>1582</v>
      </c>
    </row>
    <row r="370" spans="1:9" ht="56.25" x14ac:dyDescent="0.45">
      <c r="A370" s="14">
        <v>368</v>
      </c>
      <c r="B370" s="15" t="s">
        <v>1894</v>
      </c>
      <c r="C370" s="16" t="s">
        <v>744</v>
      </c>
      <c r="D370" s="31" t="s">
        <v>36</v>
      </c>
      <c r="E370" s="18">
        <v>2017</v>
      </c>
      <c r="F370" s="18">
        <v>2019</v>
      </c>
      <c r="G370" s="19">
        <v>3401081</v>
      </c>
      <c r="H370" s="185">
        <f t="shared" si="16"/>
        <v>17393128.234000001</v>
      </c>
      <c r="I370" s="20" t="s">
        <v>1589</v>
      </c>
    </row>
    <row r="371" spans="1:9" ht="56.25" x14ac:dyDescent="0.45">
      <c r="A371" s="14">
        <v>369</v>
      </c>
      <c r="B371" s="15" t="s">
        <v>1144</v>
      </c>
      <c r="C371" s="16" t="s">
        <v>744</v>
      </c>
      <c r="D371" s="31" t="s">
        <v>36</v>
      </c>
      <c r="E371" s="18">
        <v>2017</v>
      </c>
      <c r="F371" s="18">
        <v>2019</v>
      </c>
      <c r="G371" s="19">
        <v>3401081</v>
      </c>
      <c r="H371" s="185">
        <f t="shared" si="16"/>
        <v>17393128.234000001</v>
      </c>
      <c r="I371" s="20" t="s">
        <v>1549</v>
      </c>
    </row>
    <row r="372" spans="1:9" ht="37.5" x14ac:dyDescent="0.45">
      <c r="A372" s="14">
        <v>370</v>
      </c>
      <c r="B372" s="15" t="s">
        <v>2593</v>
      </c>
      <c r="C372" s="16" t="s">
        <v>744</v>
      </c>
      <c r="D372" s="31" t="s">
        <v>13</v>
      </c>
      <c r="E372" s="18">
        <v>2018</v>
      </c>
      <c r="F372" s="18">
        <v>2019</v>
      </c>
      <c r="G372" s="19">
        <v>4695220</v>
      </c>
      <c r="H372" s="185">
        <f t="shared" si="16"/>
        <v>24011355.079999998</v>
      </c>
      <c r="I372" s="20" t="s">
        <v>1538</v>
      </c>
    </row>
    <row r="373" spans="1:9" ht="56.25" x14ac:dyDescent="0.45">
      <c r="A373" s="14">
        <v>371</v>
      </c>
      <c r="B373" s="15" t="s">
        <v>1145</v>
      </c>
      <c r="C373" s="16" t="s">
        <v>744</v>
      </c>
      <c r="D373" s="31" t="s">
        <v>14</v>
      </c>
      <c r="E373" s="18">
        <v>2018</v>
      </c>
      <c r="F373" s="18">
        <v>2019</v>
      </c>
      <c r="G373" s="19">
        <v>4960678</v>
      </c>
      <c r="H373" s="185">
        <f t="shared" si="16"/>
        <v>25368907.291999999</v>
      </c>
      <c r="I373" s="20" t="s">
        <v>1895</v>
      </c>
    </row>
    <row r="374" spans="1:9" ht="37.5" x14ac:dyDescent="0.45">
      <c r="A374" s="14">
        <v>372</v>
      </c>
      <c r="B374" s="15" t="s">
        <v>513</v>
      </c>
      <c r="C374" s="16" t="s">
        <v>744</v>
      </c>
      <c r="D374" s="31" t="s">
        <v>14</v>
      </c>
      <c r="E374" s="18">
        <v>2018</v>
      </c>
      <c r="F374" s="18">
        <v>2019</v>
      </c>
      <c r="G374" s="19">
        <v>6574960</v>
      </c>
      <c r="H374" s="185">
        <f t="shared" si="16"/>
        <v>33624345.439999998</v>
      </c>
      <c r="I374" s="20" t="s">
        <v>1543</v>
      </c>
    </row>
    <row r="375" spans="1:9" ht="37.5" x14ac:dyDescent="0.45">
      <c r="A375" s="14">
        <v>373</v>
      </c>
      <c r="B375" s="15" t="s">
        <v>518</v>
      </c>
      <c r="C375" s="16" t="s">
        <v>744</v>
      </c>
      <c r="D375" s="31" t="s">
        <v>15</v>
      </c>
      <c r="E375" s="18">
        <v>2018</v>
      </c>
      <c r="F375" s="18">
        <v>2019</v>
      </c>
      <c r="G375" s="19">
        <v>10439460</v>
      </c>
      <c r="H375" s="185">
        <f t="shared" si="16"/>
        <v>53387398.439999998</v>
      </c>
      <c r="I375" s="20" t="s">
        <v>1549</v>
      </c>
    </row>
    <row r="376" spans="1:9" ht="37.5" x14ac:dyDescent="0.45">
      <c r="A376" s="14">
        <v>374</v>
      </c>
      <c r="B376" s="15" t="s">
        <v>1146</v>
      </c>
      <c r="C376" s="16" t="s">
        <v>744</v>
      </c>
      <c r="D376" s="31" t="s">
        <v>15</v>
      </c>
      <c r="E376" s="18">
        <v>2017</v>
      </c>
      <c r="F376" s="18">
        <v>2019</v>
      </c>
      <c r="G376" s="19">
        <v>25103829</v>
      </c>
      <c r="H376" s="185">
        <f t="shared" si="16"/>
        <v>128380981.506</v>
      </c>
      <c r="I376" s="20" t="s">
        <v>1896</v>
      </c>
    </row>
    <row r="377" spans="1:9" ht="37.5" x14ac:dyDescent="0.45">
      <c r="A377" s="14">
        <v>375</v>
      </c>
      <c r="B377" s="15" t="s">
        <v>1147</v>
      </c>
      <c r="C377" s="16" t="s">
        <v>744</v>
      </c>
      <c r="D377" s="31" t="s">
        <v>15</v>
      </c>
      <c r="E377" s="18">
        <v>2017</v>
      </c>
      <c r="F377" s="18">
        <v>2019</v>
      </c>
      <c r="G377" s="19">
        <v>4174952</v>
      </c>
      <c r="H377" s="185">
        <f t="shared" si="16"/>
        <v>21350704.528000001</v>
      </c>
      <c r="I377" s="20" t="s">
        <v>1549</v>
      </c>
    </row>
    <row r="378" spans="1:9" ht="37.5" x14ac:dyDescent="0.45">
      <c r="A378" s="14">
        <v>376</v>
      </c>
      <c r="B378" s="15" t="s">
        <v>514</v>
      </c>
      <c r="C378" s="16" t="s">
        <v>744</v>
      </c>
      <c r="D378" s="31" t="s">
        <v>15</v>
      </c>
      <c r="E378" s="18">
        <v>2018</v>
      </c>
      <c r="F378" s="18">
        <v>2019</v>
      </c>
      <c r="G378" s="19">
        <v>7823400</v>
      </c>
      <c r="H378" s="185">
        <f t="shared" si="16"/>
        <v>40008867.600000001</v>
      </c>
      <c r="I378" s="20" t="s">
        <v>1549</v>
      </c>
    </row>
    <row r="379" spans="1:9" ht="37.5" x14ac:dyDescent="0.45">
      <c r="A379" s="14">
        <v>377</v>
      </c>
      <c r="B379" s="15" t="s">
        <v>1148</v>
      </c>
      <c r="C379" s="16" t="s">
        <v>744</v>
      </c>
      <c r="D379" s="31" t="s">
        <v>40</v>
      </c>
      <c r="E379" s="18">
        <v>2018</v>
      </c>
      <c r="F379" s="18">
        <v>2019</v>
      </c>
      <c r="G379" s="19">
        <v>9697240</v>
      </c>
      <c r="H379" s="185">
        <f t="shared" si="16"/>
        <v>49591685.359999999</v>
      </c>
      <c r="I379" s="20" t="s">
        <v>1589</v>
      </c>
    </row>
    <row r="380" spans="1:9" ht="37.5" x14ac:dyDescent="0.45">
      <c r="A380" s="14">
        <v>378</v>
      </c>
      <c r="B380" s="15" t="s">
        <v>515</v>
      </c>
      <c r="C380" s="16" t="s">
        <v>744</v>
      </c>
      <c r="D380" s="31" t="s">
        <v>40</v>
      </c>
      <c r="E380" s="18">
        <v>2016</v>
      </c>
      <c r="F380" s="18">
        <v>2019</v>
      </c>
      <c r="G380" s="19">
        <v>8416326</v>
      </c>
      <c r="H380" s="185">
        <f t="shared" si="16"/>
        <v>43041091.163999997</v>
      </c>
      <c r="I380" s="20" t="s">
        <v>1549</v>
      </c>
    </row>
    <row r="381" spans="1:9" ht="37.5" x14ac:dyDescent="0.45">
      <c r="A381" s="14">
        <v>379</v>
      </c>
      <c r="B381" s="15" t="s">
        <v>1598</v>
      </c>
      <c r="C381" s="16" t="s">
        <v>744</v>
      </c>
      <c r="D381" s="31" t="s">
        <v>40</v>
      </c>
      <c r="E381" s="18">
        <v>2018</v>
      </c>
      <c r="F381" s="18">
        <v>2019</v>
      </c>
      <c r="G381" s="19">
        <v>8272980</v>
      </c>
      <c r="H381" s="185">
        <f t="shared" si="16"/>
        <v>42308019.719999999</v>
      </c>
      <c r="I381" s="20" t="s">
        <v>1549</v>
      </c>
    </row>
    <row r="382" spans="1:9" ht="56.25" x14ac:dyDescent="0.45">
      <c r="A382" s="14">
        <v>380</v>
      </c>
      <c r="B382" s="15" t="s">
        <v>2594</v>
      </c>
      <c r="C382" s="16" t="s">
        <v>744</v>
      </c>
      <c r="D382" s="31" t="s">
        <v>41</v>
      </c>
      <c r="E382" s="18">
        <v>2018</v>
      </c>
      <c r="F382" s="18">
        <v>2019</v>
      </c>
      <c r="G382" s="19">
        <v>12728046</v>
      </c>
      <c r="H382" s="185">
        <f t="shared" si="16"/>
        <v>65091227.243999995</v>
      </c>
      <c r="I382" s="20" t="s">
        <v>1584</v>
      </c>
    </row>
    <row r="383" spans="1:9" ht="37.5" x14ac:dyDescent="0.45">
      <c r="A383" s="14">
        <v>381</v>
      </c>
      <c r="B383" s="15" t="s">
        <v>1149</v>
      </c>
      <c r="C383" s="16" t="s">
        <v>744</v>
      </c>
      <c r="D383" s="31" t="s">
        <v>6</v>
      </c>
      <c r="E383" s="18">
        <v>2018</v>
      </c>
      <c r="F383" s="18">
        <v>2020</v>
      </c>
      <c r="G383" s="19">
        <v>11210000</v>
      </c>
      <c r="H383" s="185">
        <f t="shared" ref="H383:H393" si="17">PRODUCT(G383,4.348)</f>
        <v>48741080</v>
      </c>
      <c r="I383" s="20" t="s">
        <v>1549</v>
      </c>
    </row>
    <row r="384" spans="1:9" x14ac:dyDescent="0.45">
      <c r="A384" s="14">
        <v>382</v>
      </c>
      <c r="B384" s="15" t="s">
        <v>1150</v>
      </c>
      <c r="C384" s="16" t="s">
        <v>744</v>
      </c>
      <c r="D384" s="31" t="s">
        <v>34</v>
      </c>
      <c r="E384" s="18">
        <v>2018</v>
      </c>
      <c r="F384" s="18">
        <v>2020</v>
      </c>
      <c r="G384" s="19">
        <v>3801017</v>
      </c>
      <c r="H384" s="185">
        <f t="shared" si="17"/>
        <v>16526821.915999999</v>
      </c>
      <c r="I384" s="20" t="s">
        <v>1548</v>
      </c>
    </row>
    <row r="385" spans="1:9" ht="37.5" x14ac:dyDescent="0.45">
      <c r="A385" s="14">
        <v>383</v>
      </c>
      <c r="B385" s="15" t="s">
        <v>1151</v>
      </c>
      <c r="C385" s="16" t="s">
        <v>744</v>
      </c>
      <c r="D385" s="31" t="s">
        <v>36</v>
      </c>
      <c r="E385" s="18">
        <v>2018</v>
      </c>
      <c r="F385" s="18">
        <v>2020</v>
      </c>
      <c r="G385" s="19">
        <v>11210000</v>
      </c>
      <c r="H385" s="185">
        <f t="shared" si="17"/>
        <v>48741080</v>
      </c>
      <c r="I385" s="20" t="s">
        <v>1549</v>
      </c>
    </row>
    <row r="386" spans="1:9" ht="37.5" x14ac:dyDescent="0.45">
      <c r="A386" s="14">
        <v>384</v>
      </c>
      <c r="B386" s="15" t="s">
        <v>538</v>
      </c>
      <c r="C386" s="16" t="s">
        <v>744</v>
      </c>
      <c r="D386" s="31" t="s">
        <v>15</v>
      </c>
      <c r="E386" s="18">
        <v>2019</v>
      </c>
      <c r="F386" s="18">
        <v>2020</v>
      </c>
      <c r="G386" s="19">
        <v>1899682</v>
      </c>
      <c r="H386" s="185">
        <f t="shared" si="17"/>
        <v>8259817.3360000001</v>
      </c>
      <c r="I386" s="20" t="s">
        <v>1590</v>
      </c>
    </row>
    <row r="387" spans="1:9" x14ac:dyDescent="0.45">
      <c r="A387" s="14">
        <v>385</v>
      </c>
      <c r="B387" s="15" t="s">
        <v>579</v>
      </c>
      <c r="C387" s="16" t="s">
        <v>744</v>
      </c>
      <c r="D387" s="31" t="s">
        <v>15</v>
      </c>
      <c r="E387" s="18">
        <v>2018</v>
      </c>
      <c r="F387" s="18">
        <v>2020</v>
      </c>
      <c r="G387" s="19">
        <v>8127840</v>
      </c>
      <c r="H387" s="185">
        <f t="shared" si="17"/>
        <v>35339848.32</v>
      </c>
      <c r="I387" s="20" t="s">
        <v>1549</v>
      </c>
    </row>
    <row r="388" spans="1:9" ht="56.25" x14ac:dyDescent="0.45">
      <c r="A388" s="14">
        <v>386</v>
      </c>
      <c r="B388" s="15" t="s">
        <v>1741</v>
      </c>
      <c r="C388" s="16" t="s">
        <v>744</v>
      </c>
      <c r="D388" s="31" t="s">
        <v>15</v>
      </c>
      <c r="E388" s="18">
        <v>2018</v>
      </c>
      <c r="F388" s="18">
        <v>2020</v>
      </c>
      <c r="G388" s="19">
        <v>31061851</v>
      </c>
      <c r="H388" s="185">
        <f t="shared" si="17"/>
        <v>135056928.148</v>
      </c>
      <c r="I388" s="20" t="s">
        <v>1591</v>
      </c>
    </row>
    <row r="389" spans="1:9" ht="56.25" x14ac:dyDescent="0.45">
      <c r="A389" s="14">
        <v>387</v>
      </c>
      <c r="B389" s="15" t="s">
        <v>1152</v>
      </c>
      <c r="C389" s="16" t="s">
        <v>744</v>
      </c>
      <c r="D389" s="31" t="s">
        <v>40</v>
      </c>
      <c r="E389" s="18">
        <v>2018</v>
      </c>
      <c r="F389" s="18">
        <v>2020</v>
      </c>
      <c r="G389" s="19">
        <v>11210000</v>
      </c>
      <c r="H389" s="185">
        <f t="shared" si="17"/>
        <v>48741080</v>
      </c>
      <c r="I389" s="20" t="s">
        <v>1549</v>
      </c>
    </row>
    <row r="390" spans="1:9" ht="37.5" x14ac:dyDescent="0.45">
      <c r="A390" s="14">
        <v>388</v>
      </c>
      <c r="B390" s="15" t="s">
        <v>1153</v>
      </c>
      <c r="C390" s="16" t="s">
        <v>744</v>
      </c>
      <c r="D390" s="31" t="s">
        <v>40</v>
      </c>
      <c r="E390" s="18">
        <v>2018</v>
      </c>
      <c r="F390" s="18">
        <v>2020</v>
      </c>
      <c r="G390" s="19">
        <v>11210000</v>
      </c>
      <c r="H390" s="185">
        <f t="shared" si="17"/>
        <v>48741080</v>
      </c>
      <c r="I390" s="20" t="s">
        <v>1549</v>
      </c>
    </row>
    <row r="391" spans="1:9" ht="56.25" x14ac:dyDescent="0.45">
      <c r="A391" s="14">
        <v>389</v>
      </c>
      <c r="B391" s="15" t="s">
        <v>578</v>
      </c>
      <c r="C391" s="16" t="s">
        <v>744</v>
      </c>
      <c r="D391" s="31" t="s">
        <v>40</v>
      </c>
      <c r="E391" s="18">
        <v>2019</v>
      </c>
      <c r="F391" s="18">
        <v>2020</v>
      </c>
      <c r="G391" s="19">
        <v>6200000</v>
      </c>
      <c r="H391" s="185">
        <f t="shared" si="17"/>
        <v>26957600</v>
      </c>
      <c r="I391" s="20" t="s">
        <v>1549</v>
      </c>
    </row>
    <row r="392" spans="1:9" ht="37.5" x14ac:dyDescent="0.45">
      <c r="A392" s="14">
        <v>390</v>
      </c>
      <c r="B392" s="15" t="s">
        <v>1154</v>
      </c>
      <c r="C392" s="16" t="s">
        <v>744</v>
      </c>
      <c r="D392" s="31" t="s">
        <v>40</v>
      </c>
      <c r="E392" s="18">
        <v>2018</v>
      </c>
      <c r="F392" s="18">
        <v>2020</v>
      </c>
      <c r="G392" s="19">
        <v>4067460</v>
      </c>
      <c r="H392" s="185">
        <f t="shared" si="17"/>
        <v>17685316.079999998</v>
      </c>
      <c r="I392" s="20" t="s">
        <v>1668</v>
      </c>
    </row>
    <row r="393" spans="1:9" ht="37.5" x14ac:dyDescent="0.45">
      <c r="A393" s="14">
        <v>391</v>
      </c>
      <c r="B393" s="15" t="s">
        <v>1155</v>
      </c>
      <c r="C393" s="16" t="s">
        <v>744</v>
      </c>
      <c r="D393" s="31" t="s">
        <v>41</v>
      </c>
      <c r="E393" s="18">
        <v>2018</v>
      </c>
      <c r="F393" s="18">
        <v>2020</v>
      </c>
      <c r="G393" s="19">
        <v>11210000</v>
      </c>
      <c r="H393" s="185">
        <f t="shared" si="17"/>
        <v>48741080</v>
      </c>
      <c r="I393" s="20" t="s">
        <v>1549</v>
      </c>
    </row>
    <row r="394" spans="1:9" ht="56.25" x14ac:dyDescent="0.45">
      <c r="A394" s="14">
        <v>392</v>
      </c>
      <c r="B394" s="15" t="s">
        <v>1897</v>
      </c>
      <c r="C394" s="16" t="s">
        <v>744</v>
      </c>
      <c r="D394" s="31" t="s">
        <v>9</v>
      </c>
      <c r="E394" s="18">
        <v>2019</v>
      </c>
      <c r="F394" s="18">
        <v>2021</v>
      </c>
      <c r="G394" s="19">
        <v>18882381</v>
      </c>
      <c r="H394" s="185">
        <f>PRODUCT(G394,3.5)</f>
        <v>66088333.5</v>
      </c>
      <c r="I394" s="20" t="s">
        <v>1815</v>
      </c>
    </row>
    <row r="395" spans="1:9" ht="37.5" x14ac:dyDescent="0.45">
      <c r="A395" s="14">
        <v>393</v>
      </c>
      <c r="B395" s="15" t="s">
        <v>1787</v>
      </c>
      <c r="C395" s="16" t="s">
        <v>744</v>
      </c>
      <c r="D395" s="31" t="s">
        <v>6</v>
      </c>
      <c r="E395" s="18">
        <v>2021</v>
      </c>
      <c r="F395" s="18">
        <v>2021</v>
      </c>
      <c r="G395" s="19">
        <v>1950000</v>
      </c>
      <c r="H395" s="185">
        <f>PRODUCT(G395,3.5)</f>
        <v>6825000</v>
      </c>
      <c r="I395" s="20" t="s">
        <v>1538</v>
      </c>
    </row>
    <row r="396" spans="1:9" ht="37.5" x14ac:dyDescent="0.45">
      <c r="A396" s="14">
        <v>394</v>
      </c>
      <c r="B396" s="15" t="s">
        <v>1788</v>
      </c>
      <c r="C396" s="16" t="s">
        <v>744</v>
      </c>
      <c r="D396" s="31" t="s">
        <v>6</v>
      </c>
      <c r="E396" s="18">
        <v>2019</v>
      </c>
      <c r="F396" s="18">
        <v>2021</v>
      </c>
      <c r="G396" s="19">
        <v>4929509</v>
      </c>
      <c r="H396" s="185">
        <f>PRODUCT(G396,3.5)</f>
        <v>17253281.5</v>
      </c>
      <c r="I396" s="20" t="s">
        <v>1943</v>
      </c>
    </row>
    <row r="397" spans="1:9" x14ac:dyDescent="0.45">
      <c r="A397" s="14">
        <v>395</v>
      </c>
      <c r="B397" s="15" t="s">
        <v>1704</v>
      </c>
      <c r="C397" s="16" t="s">
        <v>744</v>
      </c>
      <c r="D397" s="31" t="s">
        <v>13</v>
      </c>
      <c r="E397" s="18">
        <v>2019</v>
      </c>
      <c r="F397" s="18">
        <v>2021</v>
      </c>
      <c r="G397" s="19">
        <v>500000</v>
      </c>
      <c r="H397" s="185">
        <f>PRODUCT(G397,3.5)</f>
        <v>1750000</v>
      </c>
      <c r="I397" s="20" t="s">
        <v>1538</v>
      </c>
    </row>
    <row r="398" spans="1:9" ht="37.5" x14ac:dyDescent="0.45">
      <c r="A398" s="14">
        <v>396</v>
      </c>
      <c r="B398" s="15" t="s">
        <v>1789</v>
      </c>
      <c r="C398" s="16" t="s">
        <v>744</v>
      </c>
      <c r="D398" s="31" t="s">
        <v>36</v>
      </c>
      <c r="E398" s="18">
        <v>2020</v>
      </c>
      <c r="F398" s="18">
        <v>2021</v>
      </c>
      <c r="G398" s="19">
        <v>3199362</v>
      </c>
      <c r="H398" s="195">
        <f>PRODUCT(G398,3.5)</f>
        <v>11197767</v>
      </c>
      <c r="I398" s="20" t="s">
        <v>1944</v>
      </c>
    </row>
    <row r="399" spans="1:9" ht="37.5" x14ac:dyDescent="0.45">
      <c r="A399" s="14">
        <v>397</v>
      </c>
      <c r="B399" s="15" t="s">
        <v>1703</v>
      </c>
      <c r="C399" s="16" t="s">
        <v>744</v>
      </c>
      <c r="D399" s="31" t="s">
        <v>6</v>
      </c>
      <c r="E399" s="18">
        <v>2019</v>
      </c>
      <c r="F399" s="18">
        <v>2022</v>
      </c>
      <c r="G399" s="19">
        <v>4929509.5</v>
      </c>
      <c r="H399" s="195">
        <f t="shared" ref="H399:H413" si="18">PRODUCT(G399,2.113)</f>
        <v>10416053.5735</v>
      </c>
      <c r="I399" s="20" t="s">
        <v>1946</v>
      </c>
    </row>
    <row r="400" spans="1:9" x14ac:dyDescent="0.45">
      <c r="A400" s="14">
        <v>398</v>
      </c>
      <c r="B400" s="15" t="s">
        <v>2427</v>
      </c>
      <c r="C400" s="16" t="s">
        <v>744</v>
      </c>
      <c r="D400" s="31" t="s">
        <v>15</v>
      </c>
      <c r="E400" s="18">
        <v>2020</v>
      </c>
      <c r="F400" s="18">
        <v>2022</v>
      </c>
      <c r="G400" s="19">
        <v>3268872</v>
      </c>
      <c r="H400" s="195">
        <f t="shared" si="18"/>
        <v>6907126.5360000003</v>
      </c>
      <c r="I400" s="20" t="s">
        <v>1944</v>
      </c>
    </row>
    <row r="401" spans="1:9" ht="37.5" x14ac:dyDescent="0.45">
      <c r="A401" s="14">
        <v>399</v>
      </c>
      <c r="B401" s="15" t="s">
        <v>2430</v>
      </c>
      <c r="C401" s="16" t="s">
        <v>744</v>
      </c>
      <c r="D401" s="31" t="s">
        <v>40</v>
      </c>
      <c r="E401" s="18">
        <v>2020</v>
      </c>
      <c r="F401" s="18">
        <v>2022</v>
      </c>
      <c r="G401" s="19">
        <v>3450765</v>
      </c>
      <c r="H401" s="195">
        <f t="shared" si="18"/>
        <v>7291466.4450000003</v>
      </c>
      <c r="I401" s="20" t="s">
        <v>1944</v>
      </c>
    </row>
    <row r="402" spans="1:9" ht="37.5" x14ac:dyDescent="0.45">
      <c r="A402" s="14">
        <v>400</v>
      </c>
      <c r="B402" s="15" t="s">
        <v>2028</v>
      </c>
      <c r="C402" s="16" t="s">
        <v>744</v>
      </c>
      <c r="D402" s="31" t="s">
        <v>15</v>
      </c>
      <c r="E402" s="18">
        <v>2020</v>
      </c>
      <c r="F402" s="18">
        <v>2022</v>
      </c>
      <c r="G402" s="19">
        <v>4787388</v>
      </c>
      <c r="H402" s="195">
        <f t="shared" si="18"/>
        <v>10115750.844000001</v>
      </c>
      <c r="I402" s="20" t="s">
        <v>1945</v>
      </c>
    </row>
    <row r="403" spans="1:9" ht="37.5" x14ac:dyDescent="0.45">
      <c r="A403" s="14">
        <v>401</v>
      </c>
      <c r="B403" s="15" t="s">
        <v>2350</v>
      </c>
      <c r="C403" s="16" t="s">
        <v>744</v>
      </c>
      <c r="D403" s="31" t="s">
        <v>40</v>
      </c>
      <c r="E403" s="18">
        <v>2020</v>
      </c>
      <c r="F403" s="18">
        <v>2022</v>
      </c>
      <c r="G403" s="19">
        <v>10500000</v>
      </c>
      <c r="H403" s="195">
        <f t="shared" si="18"/>
        <v>22186500</v>
      </c>
      <c r="I403" s="20" t="s">
        <v>1946</v>
      </c>
    </row>
    <row r="404" spans="1:9" ht="75" x14ac:dyDescent="0.45">
      <c r="A404" s="14">
        <v>402</v>
      </c>
      <c r="B404" s="15" t="s">
        <v>2429</v>
      </c>
      <c r="C404" s="16" t="s">
        <v>744</v>
      </c>
      <c r="D404" s="31" t="s">
        <v>13</v>
      </c>
      <c r="E404" s="18">
        <v>2019</v>
      </c>
      <c r="F404" s="18">
        <v>2022</v>
      </c>
      <c r="G404" s="19">
        <v>20944829</v>
      </c>
      <c r="H404" s="195">
        <f t="shared" si="18"/>
        <v>44256423.677000001</v>
      </c>
      <c r="I404" s="84" t="s">
        <v>2435</v>
      </c>
    </row>
    <row r="405" spans="1:9" ht="37.5" x14ac:dyDescent="0.45">
      <c r="A405" s="14">
        <v>403</v>
      </c>
      <c r="B405" s="15" t="s">
        <v>2428</v>
      </c>
      <c r="C405" s="16" t="s">
        <v>744</v>
      </c>
      <c r="D405" s="31" t="s">
        <v>15</v>
      </c>
      <c r="E405" s="18">
        <v>2020</v>
      </c>
      <c r="F405" s="18">
        <v>2022</v>
      </c>
      <c r="G405" s="19">
        <v>14550000</v>
      </c>
      <c r="H405" s="195">
        <f t="shared" si="18"/>
        <v>30744150</v>
      </c>
      <c r="I405" s="84" t="s">
        <v>1946</v>
      </c>
    </row>
    <row r="406" spans="1:9" x14ac:dyDescent="0.45">
      <c r="A406" s="14">
        <v>404</v>
      </c>
      <c r="B406" s="15" t="s">
        <v>2431</v>
      </c>
      <c r="C406" s="16" t="s">
        <v>744</v>
      </c>
      <c r="D406" s="31" t="s">
        <v>41</v>
      </c>
      <c r="E406" s="18">
        <v>2020</v>
      </c>
      <c r="F406" s="18">
        <v>2022</v>
      </c>
      <c r="G406" s="19">
        <v>14550000</v>
      </c>
      <c r="H406" s="195">
        <f t="shared" si="18"/>
        <v>30744150</v>
      </c>
      <c r="I406" s="84" t="s">
        <v>1946</v>
      </c>
    </row>
    <row r="407" spans="1:9" ht="37.5" x14ac:dyDescent="0.45">
      <c r="A407" s="14">
        <v>405</v>
      </c>
      <c r="B407" s="118" t="s">
        <v>3011</v>
      </c>
      <c r="C407" s="16" t="s">
        <v>744</v>
      </c>
      <c r="D407" s="106" t="s">
        <v>34</v>
      </c>
      <c r="E407" s="104">
        <v>2022</v>
      </c>
      <c r="F407" s="104">
        <v>2022</v>
      </c>
      <c r="G407" s="120">
        <v>50000</v>
      </c>
      <c r="H407" s="195">
        <f t="shared" si="18"/>
        <v>105650</v>
      </c>
      <c r="I407" s="121" t="s">
        <v>1538</v>
      </c>
    </row>
    <row r="408" spans="1:9" ht="37.5" x14ac:dyDescent="0.45">
      <c r="A408" s="14">
        <v>406</v>
      </c>
      <c r="B408" s="118" t="s">
        <v>3012</v>
      </c>
      <c r="C408" s="16" t="s">
        <v>744</v>
      </c>
      <c r="D408" s="106" t="s">
        <v>36</v>
      </c>
      <c r="E408" s="104">
        <v>2022</v>
      </c>
      <c r="F408" s="104">
        <v>2022</v>
      </c>
      <c r="G408" s="120">
        <v>40000</v>
      </c>
      <c r="H408" s="195">
        <f t="shared" si="18"/>
        <v>84520</v>
      </c>
      <c r="I408" s="121" t="s">
        <v>1538</v>
      </c>
    </row>
    <row r="409" spans="1:9" ht="56.25" x14ac:dyDescent="0.45">
      <c r="A409" s="14">
        <v>407</v>
      </c>
      <c r="B409" s="118" t="s">
        <v>3013</v>
      </c>
      <c r="C409" s="16" t="s">
        <v>744</v>
      </c>
      <c r="D409" s="106" t="s">
        <v>9</v>
      </c>
      <c r="E409" s="104">
        <v>2020</v>
      </c>
      <c r="F409" s="104">
        <v>2022</v>
      </c>
      <c r="G409" s="120">
        <v>3500000</v>
      </c>
      <c r="H409" s="195">
        <f t="shared" si="18"/>
        <v>7395500</v>
      </c>
      <c r="I409" s="121" t="s">
        <v>1944</v>
      </c>
    </row>
    <row r="410" spans="1:9" ht="112.5" x14ac:dyDescent="0.45">
      <c r="A410" s="14">
        <v>408</v>
      </c>
      <c r="B410" s="118" t="s">
        <v>3014</v>
      </c>
      <c r="C410" s="16" t="s">
        <v>744</v>
      </c>
      <c r="D410" s="106" t="s">
        <v>6</v>
      </c>
      <c r="E410" s="104">
        <v>2021</v>
      </c>
      <c r="F410" s="104">
        <v>2022</v>
      </c>
      <c r="G410" s="120">
        <v>43792778</v>
      </c>
      <c r="H410" s="195">
        <f t="shared" si="18"/>
        <v>92534139.914000005</v>
      </c>
      <c r="I410" s="121" t="s">
        <v>3018</v>
      </c>
    </row>
    <row r="411" spans="1:9" ht="37.5" x14ac:dyDescent="0.45">
      <c r="A411" s="14">
        <v>409</v>
      </c>
      <c r="B411" s="118" t="s">
        <v>3015</v>
      </c>
      <c r="C411" s="16" t="s">
        <v>744</v>
      </c>
      <c r="D411" s="106" t="s">
        <v>14</v>
      </c>
      <c r="E411" s="104">
        <v>2022</v>
      </c>
      <c r="F411" s="104">
        <v>2022</v>
      </c>
      <c r="G411" s="120">
        <v>7080000</v>
      </c>
      <c r="H411" s="195">
        <f t="shared" si="18"/>
        <v>14960040</v>
      </c>
      <c r="I411" s="121" t="s">
        <v>1945</v>
      </c>
    </row>
    <row r="412" spans="1:9" x14ac:dyDescent="0.45">
      <c r="A412" s="14">
        <v>410</v>
      </c>
      <c r="B412" s="118" t="s">
        <v>3016</v>
      </c>
      <c r="C412" s="16" t="s">
        <v>744</v>
      </c>
      <c r="D412" s="106" t="s">
        <v>36</v>
      </c>
      <c r="E412" s="104">
        <v>2021</v>
      </c>
      <c r="F412" s="104">
        <v>2022</v>
      </c>
      <c r="G412" s="120">
        <v>12490574</v>
      </c>
      <c r="H412" s="195">
        <f t="shared" si="18"/>
        <v>26392582.862</v>
      </c>
      <c r="I412" s="121" t="s">
        <v>1946</v>
      </c>
    </row>
    <row r="413" spans="1:9" ht="56.25" x14ac:dyDescent="0.45">
      <c r="A413" s="14">
        <v>411</v>
      </c>
      <c r="B413" s="118" t="s">
        <v>3017</v>
      </c>
      <c r="C413" s="16" t="s">
        <v>744</v>
      </c>
      <c r="D413" s="106" t="s">
        <v>40</v>
      </c>
      <c r="E413" s="104">
        <v>2020</v>
      </c>
      <c r="F413" s="104">
        <v>2022</v>
      </c>
      <c r="G413" s="120">
        <v>15635281</v>
      </c>
      <c r="H413" s="195">
        <f t="shared" si="18"/>
        <v>33037348.752999999</v>
      </c>
      <c r="I413" s="121" t="s">
        <v>1946</v>
      </c>
    </row>
    <row r="414" spans="1:9" ht="37.5" x14ac:dyDescent="0.45">
      <c r="A414" s="14">
        <v>412</v>
      </c>
      <c r="B414" s="15" t="s">
        <v>3188</v>
      </c>
      <c r="C414" s="16" t="s">
        <v>744</v>
      </c>
      <c r="D414" s="106" t="s">
        <v>40</v>
      </c>
      <c r="E414" s="104">
        <v>2019</v>
      </c>
      <c r="F414" s="104">
        <v>2022</v>
      </c>
      <c r="G414" s="120">
        <v>14778852</v>
      </c>
      <c r="H414" s="185">
        <f t="shared" ref="H414" si="19">PRODUCT(G414,2.113)</f>
        <v>31227714.276000001</v>
      </c>
      <c r="I414" s="121" t="s">
        <v>1946</v>
      </c>
    </row>
    <row r="415" spans="1:9" x14ac:dyDescent="0.45">
      <c r="A415" s="14">
        <v>413</v>
      </c>
      <c r="B415" s="15" t="s">
        <v>3233</v>
      </c>
      <c r="C415" s="16" t="s">
        <v>744</v>
      </c>
      <c r="D415" s="31" t="s">
        <v>34</v>
      </c>
      <c r="E415" s="18">
        <v>2019</v>
      </c>
      <c r="F415" s="18">
        <v>2023</v>
      </c>
      <c r="G415" s="19">
        <v>23925602.969999999</v>
      </c>
      <c r="H415" s="19">
        <v>23925602.969999999</v>
      </c>
      <c r="I415" s="20"/>
    </row>
    <row r="416" spans="1:9" x14ac:dyDescent="0.45">
      <c r="A416" s="14">
        <v>414</v>
      </c>
      <c r="B416" s="15" t="s">
        <v>3235</v>
      </c>
      <c r="C416" s="16" t="s">
        <v>744</v>
      </c>
      <c r="D416" s="106" t="s">
        <v>15</v>
      </c>
      <c r="E416" s="104">
        <v>2019</v>
      </c>
      <c r="F416" s="104">
        <v>2023</v>
      </c>
      <c r="G416" s="120">
        <v>23289518.129999999</v>
      </c>
      <c r="H416" s="120">
        <v>23289518.129999999</v>
      </c>
      <c r="I416" s="20"/>
    </row>
    <row r="417" spans="1:9" x14ac:dyDescent="0.45">
      <c r="A417" s="14">
        <v>415</v>
      </c>
      <c r="B417" s="200" t="s">
        <v>3236</v>
      </c>
      <c r="C417" s="16" t="s">
        <v>744</v>
      </c>
      <c r="D417" s="201" t="s">
        <v>40</v>
      </c>
      <c r="E417" s="202">
        <v>2019</v>
      </c>
      <c r="F417" s="18">
        <v>2023</v>
      </c>
      <c r="G417" s="19">
        <v>36064125.75</v>
      </c>
      <c r="H417" s="19">
        <v>36064125.75</v>
      </c>
      <c r="I417" s="203"/>
    </row>
    <row r="418" spans="1:9" ht="30" customHeight="1" x14ac:dyDescent="0.45">
      <c r="A418" s="14">
        <v>416</v>
      </c>
      <c r="B418" s="200" t="s">
        <v>3234</v>
      </c>
      <c r="C418" s="16" t="s">
        <v>744</v>
      </c>
      <c r="D418" s="201" t="s">
        <v>34</v>
      </c>
      <c r="E418" s="202">
        <v>2019</v>
      </c>
      <c r="F418" s="18">
        <v>2023</v>
      </c>
      <c r="G418" s="19">
        <v>32712354.52</v>
      </c>
      <c r="H418" s="19">
        <v>32712354.52</v>
      </c>
      <c r="I418" s="203"/>
    </row>
    <row r="419" spans="1:9" ht="28.5" customHeight="1" x14ac:dyDescent="0.45">
      <c r="A419" s="14">
        <v>417</v>
      </c>
      <c r="B419" s="200" t="s">
        <v>3237</v>
      </c>
      <c r="C419" s="16" t="s">
        <v>744</v>
      </c>
      <c r="D419" s="201" t="s">
        <v>15</v>
      </c>
      <c r="E419" s="202">
        <v>2019</v>
      </c>
      <c r="F419" s="18">
        <v>2023</v>
      </c>
      <c r="G419" s="19">
        <v>27542386.52</v>
      </c>
      <c r="H419" s="19">
        <v>27542386.52</v>
      </c>
      <c r="I419" s="203"/>
    </row>
    <row r="420" spans="1:9" x14ac:dyDescent="0.45">
      <c r="A420" s="14">
        <v>418</v>
      </c>
      <c r="B420" s="200" t="s">
        <v>3214</v>
      </c>
      <c r="C420" s="16" t="s">
        <v>744</v>
      </c>
      <c r="D420" s="201" t="s">
        <v>15</v>
      </c>
      <c r="E420" s="202">
        <v>2019</v>
      </c>
      <c r="F420" s="18">
        <v>2023</v>
      </c>
      <c r="G420" s="19">
        <v>40842636.57</v>
      </c>
      <c r="H420" s="19">
        <v>40842636.57</v>
      </c>
      <c r="I420" s="203"/>
    </row>
    <row r="421" spans="1:9" x14ac:dyDescent="0.45">
      <c r="A421" s="14">
        <v>419</v>
      </c>
      <c r="B421" s="200" t="s">
        <v>3238</v>
      </c>
      <c r="C421" s="16" t="s">
        <v>744</v>
      </c>
      <c r="D421" s="201" t="s">
        <v>34</v>
      </c>
      <c r="E421" s="202">
        <v>2019</v>
      </c>
      <c r="F421" s="18">
        <v>2023</v>
      </c>
      <c r="G421" s="19">
        <v>25503124.309999999</v>
      </c>
      <c r="H421" s="19">
        <v>25503124.309999999</v>
      </c>
      <c r="I421" s="203"/>
    </row>
    <row r="422" spans="1:9" x14ac:dyDescent="0.45">
      <c r="A422" s="14">
        <v>420</v>
      </c>
      <c r="B422" s="200" t="s">
        <v>3239</v>
      </c>
      <c r="C422" s="16" t="s">
        <v>744</v>
      </c>
      <c r="D422" s="201" t="s">
        <v>34</v>
      </c>
      <c r="E422" s="202">
        <v>2019</v>
      </c>
      <c r="F422" s="18">
        <v>2023</v>
      </c>
      <c r="G422" s="19">
        <v>23336761.199999999</v>
      </c>
      <c r="H422" s="19">
        <v>23336761.199999999</v>
      </c>
      <c r="I422" s="203"/>
    </row>
    <row r="423" spans="1:9" ht="37.5" x14ac:dyDescent="0.45">
      <c r="A423" s="14">
        <v>421</v>
      </c>
      <c r="B423" s="200" t="s">
        <v>3240</v>
      </c>
      <c r="C423" s="16" t="s">
        <v>744</v>
      </c>
      <c r="D423" s="201" t="s">
        <v>3244</v>
      </c>
      <c r="E423" s="202">
        <v>2022</v>
      </c>
      <c r="F423" s="18">
        <v>2023</v>
      </c>
      <c r="G423" s="19">
        <v>2500000</v>
      </c>
      <c r="H423" s="19">
        <v>2500000</v>
      </c>
      <c r="I423" s="203"/>
    </row>
    <row r="424" spans="1:9" x14ac:dyDescent="0.45">
      <c r="A424" s="14">
        <v>422</v>
      </c>
      <c r="B424" s="15" t="s">
        <v>3241</v>
      </c>
      <c r="C424" s="16" t="s">
        <v>744</v>
      </c>
      <c r="D424" s="31" t="s">
        <v>40</v>
      </c>
      <c r="E424" s="18">
        <v>2019</v>
      </c>
      <c r="F424" s="18">
        <v>2023</v>
      </c>
      <c r="G424" s="19">
        <v>28984174.640000001</v>
      </c>
      <c r="H424" s="19">
        <v>28984174.640000001</v>
      </c>
      <c r="I424" s="20"/>
    </row>
    <row r="425" spans="1:9" ht="37.5" x14ac:dyDescent="0.45">
      <c r="A425" s="14">
        <v>423</v>
      </c>
      <c r="B425" s="15" t="s">
        <v>3242</v>
      </c>
      <c r="C425" s="16" t="s">
        <v>744</v>
      </c>
      <c r="D425" s="31" t="s">
        <v>15</v>
      </c>
      <c r="E425" s="18">
        <v>2021</v>
      </c>
      <c r="F425" s="18">
        <v>2023</v>
      </c>
      <c r="G425" s="19">
        <v>45276960</v>
      </c>
      <c r="H425" s="19">
        <v>45276960</v>
      </c>
      <c r="I425" s="20"/>
    </row>
    <row r="426" spans="1:9" x14ac:dyDescent="0.45">
      <c r="A426" s="14">
        <v>424</v>
      </c>
      <c r="B426" s="15" t="s">
        <v>3243</v>
      </c>
      <c r="C426" s="16" t="s">
        <v>744</v>
      </c>
      <c r="D426" s="31" t="s">
        <v>40</v>
      </c>
      <c r="E426" s="18">
        <v>2021</v>
      </c>
      <c r="F426" s="18">
        <v>2023</v>
      </c>
      <c r="G426" s="19">
        <v>38554034.079999998</v>
      </c>
      <c r="H426" s="19">
        <v>38554034.079999998</v>
      </c>
      <c r="I426" s="20"/>
    </row>
    <row r="427" spans="1:9" x14ac:dyDescent="0.45">
      <c r="A427" s="14">
        <v>425</v>
      </c>
      <c r="B427" s="15" t="s">
        <v>3213</v>
      </c>
      <c r="C427" s="16" t="s">
        <v>744</v>
      </c>
      <c r="D427" s="31" t="s">
        <v>14</v>
      </c>
      <c r="E427" s="18">
        <v>2019</v>
      </c>
      <c r="F427" s="18">
        <v>2023</v>
      </c>
      <c r="G427" s="19">
        <v>32911035.260000002</v>
      </c>
      <c r="H427" s="19">
        <v>32911035.260000002</v>
      </c>
      <c r="I427" s="20"/>
    </row>
    <row r="428" spans="1:9" x14ac:dyDescent="0.45">
      <c r="A428" s="14"/>
      <c r="B428" s="15"/>
      <c r="C428" s="16"/>
      <c r="D428" s="31"/>
      <c r="E428" s="18"/>
      <c r="F428" s="18"/>
      <c r="G428" s="19">
        <f>SUM(G3:G427)</f>
        <v>1510492385.45</v>
      </c>
      <c r="H428" s="110">
        <f>SUM(H3:H427)</f>
        <v>8427321294.3884974</v>
      </c>
      <c r="I428" s="20"/>
    </row>
    <row r="429" spans="1:9" x14ac:dyDescent="0.45">
      <c r="A429" s="187"/>
      <c r="B429" s="188"/>
      <c r="C429" s="189"/>
      <c r="D429" s="190"/>
      <c r="E429" s="191"/>
      <c r="F429" s="191"/>
      <c r="G429" s="192"/>
      <c r="H429" s="111"/>
      <c r="I429" s="193"/>
    </row>
  </sheetData>
  <sortState ref="B4:I395">
    <sortCondition ref="F4:F395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0"/>
  <sheetViews>
    <sheetView topLeftCell="A36" zoomScale="84" zoomScaleNormal="84" workbookViewId="0">
      <selection activeCell="H40" sqref="H40"/>
    </sheetView>
  </sheetViews>
  <sheetFormatPr defaultRowHeight="22.5" x14ac:dyDescent="0.25"/>
  <cols>
    <col min="1" max="1" width="7.28515625" style="35" customWidth="1"/>
    <col min="2" max="2" width="32.5703125" style="35" customWidth="1"/>
    <col min="3" max="3" width="13.28515625" style="35" customWidth="1"/>
    <col min="4" max="4" width="15.85546875" style="36" customWidth="1"/>
    <col min="5" max="5" width="14.5703125" style="36" customWidth="1"/>
    <col min="6" max="6" width="11.7109375" style="36" customWidth="1"/>
    <col min="7" max="7" width="15.7109375" style="36" customWidth="1"/>
    <col min="8" max="8" width="20.7109375" style="36" bestFit="1" customWidth="1"/>
    <col min="9" max="9" width="22.140625" style="37" customWidth="1"/>
    <col min="10" max="16384" width="9.140625" style="35"/>
  </cols>
  <sheetData>
    <row r="1" spans="1:9" s="34" customFormat="1" ht="24.75" x14ac:dyDescent="0.25">
      <c r="A1" s="214" t="s">
        <v>634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561</v>
      </c>
      <c r="C3" s="16" t="s">
        <v>714</v>
      </c>
      <c r="D3" s="31" t="s">
        <v>490</v>
      </c>
      <c r="E3" s="18">
        <v>2002</v>
      </c>
      <c r="F3" s="18">
        <v>2002</v>
      </c>
      <c r="G3" s="19">
        <v>85785</v>
      </c>
      <c r="H3" s="185">
        <f>PRODUCT(G3,26.763)</f>
        <v>2295863.9550000001</v>
      </c>
      <c r="I3" s="20" t="s">
        <v>492</v>
      </c>
    </row>
    <row r="4" spans="1:9" s="30" customFormat="1" ht="56.25" x14ac:dyDescent="0.25">
      <c r="A4" s="14">
        <v>2</v>
      </c>
      <c r="B4" s="15" t="s">
        <v>2343</v>
      </c>
      <c r="C4" s="16" t="s">
        <v>714</v>
      </c>
      <c r="D4" s="31" t="s">
        <v>490</v>
      </c>
      <c r="E4" s="18">
        <v>2002</v>
      </c>
      <c r="F4" s="18">
        <v>2002</v>
      </c>
      <c r="G4" s="19">
        <v>23782</v>
      </c>
      <c r="H4" s="185">
        <f>PRODUCT(G4,26.763)</f>
        <v>636477.66600000008</v>
      </c>
      <c r="I4" s="20" t="s">
        <v>1113</v>
      </c>
    </row>
    <row r="5" spans="1:9" s="30" customFormat="1" ht="84.75" customHeight="1" x14ac:dyDescent="0.25">
      <c r="A5" s="14">
        <v>3</v>
      </c>
      <c r="B5" s="15" t="s">
        <v>562</v>
      </c>
      <c r="C5" s="16" t="s">
        <v>714</v>
      </c>
      <c r="D5" s="31" t="s">
        <v>490</v>
      </c>
      <c r="E5" s="18">
        <v>2003</v>
      </c>
      <c r="F5" s="18">
        <v>2003</v>
      </c>
      <c r="G5" s="19">
        <v>65730</v>
      </c>
      <c r="H5" s="185">
        <f>PRODUCT(G5,20.546)</f>
        <v>1350488.58</v>
      </c>
      <c r="I5" s="20" t="s">
        <v>1114</v>
      </c>
    </row>
    <row r="6" spans="1:9" s="30" customFormat="1" ht="125.25" customHeight="1" x14ac:dyDescent="0.25">
      <c r="A6" s="14">
        <v>4</v>
      </c>
      <c r="B6" s="15" t="s">
        <v>563</v>
      </c>
      <c r="C6" s="16" t="s">
        <v>714</v>
      </c>
      <c r="D6" s="31" t="s">
        <v>490</v>
      </c>
      <c r="E6" s="18">
        <v>2004</v>
      </c>
      <c r="F6" s="18">
        <v>2004</v>
      </c>
      <c r="G6" s="19">
        <v>1427</v>
      </c>
      <c r="H6" s="185">
        <f>PRODUCT(G6,17.726)</f>
        <v>25295.002</v>
      </c>
      <c r="I6" s="20" t="s">
        <v>1114</v>
      </c>
    </row>
    <row r="7" spans="1:9" s="30" customFormat="1" ht="83.25" customHeight="1" x14ac:dyDescent="0.25">
      <c r="A7" s="14">
        <v>5</v>
      </c>
      <c r="B7" s="15" t="s">
        <v>564</v>
      </c>
      <c r="C7" s="16" t="s">
        <v>714</v>
      </c>
      <c r="D7" s="31" t="s">
        <v>490</v>
      </c>
      <c r="E7" s="18">
        <v>2004</v>
      </c>
      <c r="F7" s="18">
        <v>2004</v>
      </c>
      <c r="G7" s="19">
        <v>119394</v>
      </c>
      <c r="H7" s="185">
        <f>PRODUCT(G7,17.726)</f>
        <v>2116378.0439999998</v>
      </c>
      <c r="I7" s="20" t="s">
        <v>1114</v>
      </c>
    </row>
    <row r="8" spans="1:9" s="30" customFormat="1" ht="56.25" x14ac:dyDescent="0.25">
      <c r="A8" s="14">
        <v>6</v>
      </c>
      <c r="B8" s="15" t="s">
        <v>1012</v>
      </c>
      <c r="C8" s="16" t="s">
        <v>714</v>
      </c>
      <c r="D8" s="31" t="s">
        <v>490</v>
      </c>
      <c r="E8" s="18">
        <v>2005</v>
      </c>
      <c r="F8" s="18">
        <v>2005</v>
      </c>
      <c r="G8" s="19">
        <v>2967</v>
      </c>
      <c r="H8" s="185">
        <f>PRODUCT(G8,15.877)</f>
        <v>47107.059000000001</v>
      </c>
      <c r="I8" s="20" t="s">
        <v>1114</v>
      </c>
    </row>
    <row r="9" spans="1:9" s="30" customFormat="1" ht="37.5" x14ac:dyDescent="0.25">
      <c r="A9" s="14">
        <v>7</v>
      </c>
      <c r="B9" s="15" t="s">
        <v>1013</v>
      </c>
      <c r="C9" s="16" t="s">
        <v>714</v>
      </c>
      <c r="D9" s="31" t="s">
        <v>490</v>
      </c>
      <c r="E9" s="18">
        <v>2005</v>
      </c>
      <c r="F9" s="18">
        <v>2005</v>
      </c>
      <c r="G9" s="19">
        <v>95940</v>
      </c>
      <c r="H9" s="185">
        <f>PRODUCT(G9,15.877)</f>
        <v>1523239.3800000001</v>
      </c>
      <c r="I9" s="20" t="s">
        <v>1114</v>
      </c>
    </row>
    <row r="10" spans="1:9" s="30" customFormat="1" ht="37.5" x14ac:dyDescent="0.25">
      <c r="A10" s="14">
        <v>8</v>
      </c>
      <c r="B10" s="15" t="s">
        <v>1014</v>
      </c>
      <c r="C10" s="16" t="s">
        <v>714</v>
      </c>
      <c r="D10" s="31" t="s">
        <v>490</v>
      </c>
      <c r="E10" s="18">
        <v>2006</v>
      </c>
      <c r="F10" s="18">
        <v>2006</v>
      </c>
      <c r="G10" s="19">
        <v>6274</v>
      </c>
      <c r="H10" s="185">
        <f>PRODUCT(G10,14.977)</f>
        <v>93965.698000000004</v>
      </c>
      <c r="I10" s="20" t="s">
        <v>1114</v>
      </c>
    </row>
    <row r="11" spans="1:9" s="30" customFormat="1" ht="37.5" x14ac:dyDescent="0.25">
      <c r="A11" s="14">
        <v>9</v>
      </c>
      <c r="B11" s="15" t="s">
        <v>559</v>
      </c>
      <c r="C11" s="16" t="s">
        <v>714</v>
      </c>
      <c r="D11" s="31" t="s">
        <v>490</v>
      </c>
      <c r="E11" s="18">
        <v>2006</v>
      </c>
      <c r="F11" s="18">
        <v>2006</v>
      </c>
      <c r="G11" s="19">
        <v>114669</v>
      </c>
      <c r="H11" s="185">
        <f>PRODUCT(G11,14.977)</f>
        <v>1717397.6130000001</v>
      </c>
      <c r="I11" s="20" t="s">
        <v>1114</v>
      </c>
    </row>
    <row r="12" spans="1:9" ht="75" x14ac:dyDescent="0.25">
      <c r="A12" s="14">
        <v>10</v>
      </c>
      <c r="B12" s="15" t="s">
        <v>560</v>
      </c>
      <c r="C12" s="16" t="s">
        <v>714</v>
      </c>
      <c r="D12" s="31" t="s">
        <v>6</v>
      </c>
      <c r="E12" s="18">
        <v>2007</v>
      </c>
      <c r="F12" s="18">
        <v>2007</v>
      </c>
      <c r="G12" s="19">
        <v>146525</v>
      </c>
      <c r="H12" s="185">
        <f>PRODUCT(G12,13.359)</f>
        <v>1957427.4750000001</v>
      </c>
      <c r="I12" s="20" t="s">
        <v>1102</v>
      </c>
    </row>
    <row r="13" spans="1:9" ht="75" x14ac:dyDescent="0.25">
      <c r="A13" s="14">
        <v>11</v>
      </c>
      <c r="B13" s="15" t="s">
        <v>560</v>
      </c>
      <c r="C13" s="16" t="s">
        <v>714</v>
      </c>
      <c r="D13" s="31" t="s">
        <v>13</v>
      </c>
      <c r="E13" s="18">
        <v>2007</v>
      </c>
      <c r="F13" s="18">
        <v>2007</v>
      </c>
      <c r="G13" s="19">
        <v>33821</v>
      </c>
      <c r="H13" s="185">
        <f>PRODUCT(G13,13.359)</f>
        <v>451814.739</v>
      </c>
      <c r="I13" s="20" t="s">
        <v>1103</v>
      </c>
    </row>
    <row r="14" spans="1:9" ht="75" x14ac:dyDescent="0.25">
      <c r="A14" s="14">
        <v>12</v>
      </c>
      <c r="B14" s="15" t="s">
        <v>560</v>
      </c>
      <c r="C14" s="16" t="s">
        <v>714</v>
      </c>
      <c r="D14" s="31" t="s">
        <v>14</v>
      </c>
      <c r="E14" s="18">
        <v>2007</v>
      </c>
      <c r="F14" s="18">
        <v>2007</v>
      </c>
      <c r="G14" s="19">
        <v>162801</v>
      </c>
      <c r="H14" s="185">
        <f>PRODUCT(G14,13.359)</f>
        <v>2174858.5589999999</v>
      </c>
      <c r="I14" s="20" t="s">
        <v>1102</v>
      </c>
    </row>
    <row r="15" spans="1:9" ht="113.25" customHeight="1" x14ac:dyDescent="0.25">
      <c r="A15" s="14">
        <v>13</v>
      </c>
      <c r="B15" s="15" t="s">
        <v>1104</v>
      </c>
      <c r="C15" s="16" t="s">
        <v>714</v>
      </c>
      <c r="D15" s="31" t="s">
        <v>13</v>
      </c>
      <c r="E15" s="18">
        <v>2008</v>
      </c>
      <c r="F15" s="18">
        <v>2008</v>
      </c>
      <c r="G15" s="19">
        <v>4964</v>
      </c>
      <c r="H15" s="185">
        <f>PRODUCT(G15,12.542)</f>
        <v>62258.487999999998</v>
      </c>
      <c r="I15" s="20" t="s">
        <v>1105</v>
      </c>
    </row>
    <row r="16" spans="1:9" ht="56.25" x14ac:dyDescent="0.25">
      <c r="A16" s="14">
        <v>14</v>
      </c>
      <c r="B16" s="15" t="s">
        <v>565</v>
      </c>
      <c r="C16" s="16" t="s">
        <v>714</v>
      </c>
      <c r="D16" s="31" t="s">
        <v>14</v>
      </c>
      <c r="E16" s="18">
        <v>2008</v>
      </c>
      <c r="F16" s="18">
        <v>2008</v>
      </c>
      <c r="G16" s="19">
        <v>81274</v>
      </c>
      <c r="H16" s="185">
        <f>PRODUCT(G16,12.542)</f>
        <v>1019338.508</v>
      </c>
      <c r="I16" s="20" t="s">
        <v>2602</v>
      </c>
    </row>
    <row r="17" spans="1:9" ht="37.5" x14ac:dyDescent="0.25">
      <c r="A17" s="14">
        <v>15</v>
      </c>
      <c r="B17" s="15" t="s">
        <v>565</v>
      </c>
      <c r="C17" s="16" t="s">
        <v>714</v>
      </c>
      <c r="D17" s="31" t="s">
        <v>490</v>
      </c>
      <c r="E17" s="18">
        <v>2009</v>
      </c>
      <c r="F17" s="18">
        <v>2009</v>
      </c>
      <c r="G17" s="19">
        <v>96471</v>
      </c>
      <c r="H17" s="185">
        <f>PRODUCT(G17,11.456)</f>
        <v>1105171.7759999998</v>
      </c>
      <c r="I17" s="20" t="s">
        <v>1107</v>
      </c>
    </row>
    <row r="18" spans="1:9" ht="126" customHeight="1" x14ac:dyDescent="0.25">
      <c r="A18" s="14">
        <v>16</v>
      </c>
      <c r="B18" s="15" t="s">
        <v>1104</v>
      </c>
      <c r="C18" s="16" t="s">
        <v>714</v>
      </c>
      <c r="D18" s="31" t="s">
        <v>490</v>
      </c>
      <c r="E18" s="18">
        <v>2009</v>
      </c>
      <c r="F18" s="18">
        <v>2009</v>
      </c>
      <c r="G18" s="19">
        <v>4398</v>
      </c>
      <c r="H18" s="185">
        <f>PRODUCT(G18,11.456)</f>
        <v>50383.487999999998</v>
      </c>
      <c r="I18" s="20" t="s">
        <v>1106</v>
      </c>
    </row>
    <row r="19" spans="1:9" ht="93.75" x14ac:dyDescent="0.25">
      <c r="A19" s="14">
        <v>17</v>
      </c>
      <c r="B19" s="15" t="s">
        <v>2603</v>
      </c>
      <c r="C19" s="16" t="s">
        <v>714</v>
      </c>
      <c r="D19" s="31" t="s">
        <v>490</v>
      </c>
      <c r="E19" s="18">
        <v>2009</v>
      </c>
      <c r="F19" s="18">
        <v>2009</v>
      </c>
      <c r="G19" s="19">
        <v>42774</v>
      </c>
      <c r="H19" s="185">
        <f>PRODUCT(G19,11.456)</f>
        <v>490018.94399999996</v>
      </c>
      <c r="I19" s="20" t="s">
        <v>1107</v>
      </c>
    </row>
    <row r="20" spans="1:9" ht="37.5" x14ac:dyDescent="0.25">
      <c r="A20" s="14">
        <v>18</v>
      </c>
      <c r="B20" s="15" t="s">
        <v>1108</v>
      </c>
      <c r="C20" s="16" t="s">
        <v>714</v>
      </c>
      <c r="D20" s="31" t="s">
        <v>490</v>
      </c>
      <c r="E20" s="18">
        <v>2009</v>
      </c>
      <c r="F20" s="18">
        <v>2009</v>
      </c>
      <c r="G20" s="19">
        <v>60757</v>
      </c>
      <c r="H20" s="185">
        <f>PRODUCT(G20,11.456)</f>
        <v>696032.19199999992</v>
      </c>
      <c r="I20" s="20" t="s">
        <v>1107</v>
      </c>
    </row>
    <row r="21" spans="1:9" ht="37.5" x14ac:dyDescent="0.25">
      <c r="A21" s="14">
        <v>19</v>
      </c>
      <c r="B21" s="15" t="s">
        <v>565</v>
      </c>
      <c r="C21" s="16" t="s">
        <v>714</v>
      </c>
      <c r="D21" s="31" t="s">
        <v>92</v>
      </c>
      <c r="E21" s="18">
        <v>2010</v>
      </c>
      <c r="F21" s="18">
        <v>2010</v>
      </c>
      <c r="G21" s="19">
        <v>106898</v>
      </c>
      <c r="H21" s="185">
        <f>PRODUCT(G21,11.174)</f>
        <v>1194478.2519999999</v>
      </c>
      <c r="I21" s="20" t="s">
        <v>1107</v>
      </c>
    </row>
    <row r="22" spans="1:9" ht="93.75" x14ac:dyDescent="0.25">
      <c r="A22" s="14">
        <v>20</v>
      </c>
      <c r="B22" s="15" t="s">
        <v>2603</v>
      </c>
      <c r="C22" s="16" t="s">
        <v>714</v>
      </c>
      <c r="D22" s="31" t="s">
        <v>490</v>
      </c>
      <c r="E22" s="18">
        <v>2010</v>
      </c>
      <c r="F22" s="18">
        <v>2010</v>
      </c>
      <c r="G22" s="19">
        <v>65346</v>
      </c>
      <c r="H22" s="185">
        <f>PRODUCT(G22,11.174)</f>
        <v>730176.20399999991</v>
      </c>
      <c r="I22" s="20" t="s">
        <v>1107</v>
      </c>
    </row>
    <row r="23" spans="1:9" ht="93.75" x14ac:dyDescent="0.25">
      <c r="A23" s="14">
        <v>21</v>
      </c>
      <c r="B23" s="15" t="s">
        <v>2603</v>
      </c>
      <c r="C23" s="16" t="s">
        <v>714</v>
      </c>
      <c r="D23" s="31" t="s">
        <v>490</v>
      </c>
      <c r="E23" s="18">
        <v>2011</v>
      </c>
      <c r="F23" s="18">
        <v>2011</v>
      </c>
      <c r="G23" s="19">
        <v>78918</v>
      </c>
      <c r="H23" s="185">
        <f>PRODUCT(G23,10.373)</f>
        <v>818616.41399999999</v>
      </c>
      <c r="I23" s="20" t="s">
        <v>1107</v>
      </c>
    </row>
    <row r="24" spans="1:9" ht="56.25" x14ac:dyDescent="0.25">
      <c r="A24" s="14">
        <v>22</v>
      </c>
      <c r="B24" s="15" t="s">
        <v>1109</v>
      </c>
      <c r="C24" s="16" t="s">
        <v>714</v>
      </c>
      <c r="D24" s="31" t="s">
        <v>13</v>
      </c>
      <c r="E24" s="18">
        <v>2011</v>
      </c>
      <c r="F24" s="18">
        <v>2011</v>
      </c>
      <c r="G24" s="19">
        <v>12593</v>
      </c>
      <c r="H24" s="185">
        <f>PRODUCT(G24,10.373)</f>
        <v>130627.189</v>
      </c>
      <c r="I24" s="20" t="s">
        <v>2362</v>
      </c>
    </row>
    <row r="25" spans="1:9" ht="93.75" x14ac:dyDescent="0.25">
      <c r="A25" s="14">
        <v>23</v>
      </c>
      <c r="B25" s="15" t="s">
        <v>2603</v>
      </c>
      <c r="C25" s="16" t="s">
        <v>714</v>
      </c>
      <c r="D25" s="31" t="s">
        <v>490</v>
      </c>
      <c r="E25" s="18">
        <v>2011</v>
      </c>
      <c r="F25" s="18">
        <v>2011</v>
      </c>
      <c r="G25" s="19">
        <v>87067</v>
      </c>
      <c r="H25" s="185">
        <f>PRODUCT(G25,10.373)</f>
        <v>903145.99099999992</v>
      </c>
      <c r="I25" s="20" t="s">
        <v>1107</v>
      </c>
    </row>
    <row r="26" spans="1:9" ht="75" x14ac:dyDescent="0.25">
      <c r="A26" s="14">
        <v>24</v>
      </c>
      <c r="B26" s="15" t="s">
        <v>1110</v>
      </c>
      <c r="C26" s="16" t="s">
        <v>714</v>
      </c>
      <c r="D26" s="31" t="s">
        <v>490</v>
      </c>
      <c r="E26" s="18">
        <v>2012</v>
      </c>
      <c r="F26" s="18">
        <v>2012</v>
      </c>
      <c r="G26" s="19">
        <v>2387</v>
      </c>
      <c r="H26" s="185">
        <f>PRODUCT(G26,10.555)</f>
        <v>25194.785</v>
      </c>
      <c r="I26" s="20" t="s">
        <v>1107</v>
      </c>
    </row>
    <row r="27" spans="1:9" ht="93.75" x14ac:dyDescent="0.25">
      <c r="A27" s="14">
        <v>25</v>
      </c>
      <c r="B27" s="15" t="s">
        <v>2603</v>
      </c>
      <c r="C27" s="16" t="s">
        <v>714</v>
      </c>
      <c r="D27" s="31" t="s">
        <v>13</v>
      </c>
      <c r="E27" s="18">
        <v>2012</v>
      </c>
      <c r="F27" s="18">
        <v>2012</v>
      </c>
      <c r="G27" s="19">
        <v>29511</v>
      </c>
      <c r="H27" s="185">
        <f>PRODUCT(G27,10.555)</f>
        <v>311488.60499999998</v>
      </c>
      <c r="I27" s="20" t="s">
        <v>1107</v>
      </c>
    </row>
    <row r="28" spans="1:9" ht="56.25" x14ac:dyDescent="0.25">
      <c r="A28" s="14">
        <v>26</v>
      </c>
      <c r="B28" s="15" t="s">
        <v>1111</v>
      </c>
      <c r="C28" s="16" t="s">
        <v>714</v>
      </c>
      <c r="D28" s="31" t="s">
        <v>490</v>
      </c>
      <c r="E28" s="18">
        <v>2015</v>
      </c>
      <c r="F28" s="18">
        <v>2015</v>
      </c>
      <c r="G28" s="19">
        <v>263351</v>
      </c>
      <c r="H28" s="185">
        <f>PRODUCT(G28,8.568)</f>
        <v>2256391.3679999998</v>
      </c>
      <c r="I28" s="20" t="s">
        <v>2362</v>
      </c>
    </row>
    <row r="29" spans="1:9" x14ac:dyDescent="0.25">
      <c r="A29" s="14">
        <v>27</v>
      </c>
      <c r="B29" s="15" t="s">
        <v>1112</v>
      </c>
      <c r="C29" s="16" t="s">
        <v>714</v>
      </c>
      <c r="D29" s="31" t="s">
        <v>490</v>
      </c>
      <c r="E29" s="18">
        <v>2016</v>
      </c>
      <c r="F29" s="18">
        <v>2016</v>
      </c>
      <c r="G29" s="19">
        <v>10610</v>
      </c>
      <c r="H29" s="185">
        <f>PRODUCT(G29,7.971)</f>
        <v>84572.31</v>
      </c>
      <c r="I29" s="20" t="s">
        <v>1113</v>
      </c>
    </row>
    <row r="30" spans="1:9" ht="75" x14ac:dyDescent="0.25">
      <c r="A30" s="14">
        <v>28</v>
      </c>
      <c r="B30" s="15" t="s">
        <v>491</v>
      </c>
      <c r="C30" s="16" t="s">
        <v>714</v>
      </c>
      <c r="D30" s="31" t="s">
        <v>490</v>
      </c>
      <c r="E30" s="18">
        <v>2017</v>
      </c>
      <c r="F30" s="18">
        <v>2017</v>
      </c>
      <c r="G30" s="19">
        <v>97688</v>
      </c>
      <c r="H30" s="185">
        <f>PRODUCT(G30,7.241)</f>
        <v>707358.80799999996</v>
      </c>
      <c r="I30" s="20" t="s">
        <v>1114</v>
      </c>
    </row>
    <row r="31" spans="1:9" ht="37.5" x14ac:dyDescent="0.25">
      <c r="A31" s="14">
        <v>29</v>
      </c>
      <c r="B31" s="15" t="s">
        <v>1115</v>
      </c>
      <c r="C31" s="16" t="s">
        <v>714</v>
      </c>
      <c r="D31" s="31" t="s">
        <v>490</v>
      </c>
      <c r="E31" s="18">
        <v>2017</v>
      </c>
      <c r="F31" s="18">
        <v>2017</v>
      </c>
      <c r="G31" s="19">
        <v>11099</v>
      </c>
      <c r="H31" s="185">
        <f>PRODUCT(G31,7.241)</f>
        <v>80367.858999999997</v>
      </c>
      <c r="I31" s="20" t="s">
        <v>2362</v>
      </c>
    </row>
    <row r="32" spans="1:9" ht="56.25" x14ac:dyDescent="0.25">
      <c r="A32" s="14">
        <v>30</v>
      </c>
      <c r="B32" s="15" t="s">
        <v>1116</v>
      </c>
      <c r="C32" s="16" t="s">
        <v>714</v>
      </c>
      <c r="D32" s="31" t="s">
        <v>490</v>
      </c>
      <c r="E32" s="18">
        <v>2018</v>
      </c>
      <c r="F32" s="18">
        <v>2018</v>
      </c>
      <c r="G32" s="19">
        <v>95000</v>
      </c>
      <c r="H32" s="185">
        <f>PRODUCT(G32,6.289)</f>
        <v>597455</v>
      </c>
      <c r="I32" s="20" t="s">
        <v>1114</v>
      </c>
    </row>
    <row r="33" spans="1:9" ht="37.5" x14ac:dyDescent="0.25">
      <c r="A33" s="14">
        <v>31</v>
      </c>
      <c r="B33" s="15" t="s">
        <v>1117</v>
      </c>
      <c r="C33" s="16" t="s">
        <v>714</v>
      </c>
      <c r="D33" s="31" t="s">
        <v>14</v>
      </c>
      <c r="E33" s="18">
        <v>2019</v>
      </c>
      <c r="F33" s="18">
        <v>2019</v>
      </c>
      <c r="G33" s="19">
        <v>63000</v>
      </c>
      <c r="H33" s="185">
        <f>PRODUCT(G33,5.114)</f>
        <v>322182</v>
      </c>
      <c r="I33" s="20" t="s">
        <v>1113</v>
      </c>
    </row>
    <row r="34" spans="1:9" ht="37.5" x14ac:dyDescent="0.25">
      <c r="A34" s="14">
        <v>32</v>
      </c>
      <c r="B34" s="15" t="s">
        <v>572</v>
      </c>
      <c r="C34" s="16" t="s">
        <v>714</v>
      </c>
      <c r="D34" s="31" t="s">
        <v>14</v>
      </c>
      <c r="E34" s="18">
        <v>2020</v>
      </c>
      <c r="F34" s="18">
        <v>2020</v>
      </c>
      <c r="G34" s="19">
        <v>351680</v>
      </c>
      <c r="H34" s="185">
        <f>PRODUCT(G34,4.348)</f>
        <v>1529104.64</v>
      </c>
      <c r="I34" s="20" t="s">
        <v>1113</v>
      </c>
    </row>
    <row r="35" spans="1:9" ht="37.5" x14ac:dyDescent="0.25">
      <c r="A35" s="21">
        <v>33</v>
      </c>
      <c r="B35" s="22" t="s">
        <v>572</v>
      </c>
      <c r="C35" s="16" t="s">
        <v>714</v>
      </c>
      <c r="D35" s="32" t="s">
        <v>14</v>
      </c>
      <c r="E35" s="25">
        <v>2021</v>
      </c>
      <c r="F35" s="25">
        <v>2021</v>
      </c>
      <c r="G35" s="26">
        <v>295000</v>
      </c>
      <c r="H35" s="185">
        <f>PRODUCT(G35,3.5)</f>
        <v>1032500</v>
      </c>
      <c r="I35" s="27" t="s">
        <v>1113</v>
      </c>
    </row>
    <row r="36" spans="1:9" ht="112.5" x14ac:dyDescent="0.25">
      <c r="A36" s="14">
        <v>34</v>
      </c>
      <c r="B36" s="22" t="s">
        <v>2344</v>
      </c>
      <c r="C36" s="16" t="s">
        <v>714</v>
      </c>
      <c r="D36" s="32" t="s">
        <v>34</v>
      </c>
      <c r="E36" s="25">
        <v>2022</v>
      </c>
      <c r="F36" s="25">
        <v>2022</v>
      </c>
      <c r="G36" s="26">
        <v>45776</v>
      </c>
      <c r="H36" s="185">
        <f>PRODUCT(G36,2.113)</f>
        <v>96724.687999999995</v>
      </c>
      <c r="I36" s="38" t="s">
        <v>1114</v>
      </c>
    </row>
    <row r="37" spans="1:9" ht="37.5" x14ac:dyDescent="0.25">
      <c r="A37" s="14">
        <v>35</v>
      </c>
      <c r="B37" s="22" t="s">
        <v>572</v>
      </c>
      <c r="C37" s="16" t="s">
        <v>714</v>
      </c>
      <c r="D37" s="32" t="s">
        <v>14</v>
      </c>
      <c r="E37" s="25">
        <v>2022</v>
      </c>
      <c r="F37" s="25">
        <v>2022</v>
      </c>
      <c r="G37" s="26">
        <v>4223912.49</v>
      </c>
      <c r="H37" s="185">
        <f>PRODUCT(G37,2.113)</f>
        <v>8925127.0913699996</v>
      </c>
      <c r="I37" s="38" t="s">
        <v>1113</v>
      </c>
    </row>
    <row r="38" spans="1:9" x14ac:dyDescent="0.25">
      <c r="A38" s="14">
        <v>36</v>
      </c>
      <c r="B38" s="22" t="s">
        <v>3205</v>
      </c>
      <c r="C38" s="16" t="s">
        <v>714</v>
      </c>
      <c r="D38" s="32" t="s">
        <v>14</v>
      </c>
      <c r="E38" s="25">
        <v>2023</v>
      </c>
      <c r="F38" s="25">
        <v>2023</v>
      </c>
      <c r="G38" s="26">
        <v>285809</v>
      </c>
      <c r="H38" s="26">
        <v>285809</v>
      </c>
      <c r="I38" s="38" t="s">
        <v>2336</v>
      </c>
    </row>
    <row r="39" spans="1:9" ht="56.25" x14ac:dyDescent="0.25">
      <c r="A39" s="14">
        <v>37</v>
      </c>
      <c r="B39" s="73" t="s">
        <v>3230</v>
      </c>
      <c r="C39" s="31" t="s">
        <v>714</v>
      </c>
      <c r="D39" s="31" t="s">
        <v>3231</v>
      </c>
      <c r="E39" s="31">
        <v>2023</v>
      </c>
      <c r="F39" s="31">
        <v>2023</v>
      </c>
      <c r="G39" s="48">
        <v>3072888</v>
      </c>
      <c r="H39" s="48">
        <v>3072888</v>
      </c>
      <c r="I39" s="38"/>
    </row>
    <row r="40" spans="1:9" x14ac:dyDescent="0.25">
      <c r="A40" s="160"/>
      <c r="B40" s="161"/>
      <c r="C40" s="161"/>
      <c r="D40" s="162"/>
      <c r="E40" s="162"/>
      <c r="F40" s="162"/>
      <c r="G40" s="162"/>
      <c r="H40" s="205">
        <f>SUM(H3:H39)</f>
        <v>40917725.370370001</v>
      </c>
      <c r="I40" s="56"/>
    </row>
  </sheetData>
  <sortState ref="B4:I30">
    <sortCondition ref="F4:F30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6"/>
  <sheetViews>
    <sheetView topLeftCell="A28" zoomScale="90" zoomScaleNormal="90" workbookViewId="0">
      <selection activeCell="H36" sqref="H36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.7109375" style="8" customWidth="1"/>
    <col min="5" max="5" width="14.5703125" style="8" customWidth="1"/>
    <col min="6" max="6" width="11.7109375" style="8" customWidth="1"/>
    <col min="7" max="7" width="16.5703125" style="8" customWidth="1"/>
    <col min="8" max="8" width="18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2020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1332</v>
      </c>
      <c r="C3" s="16" t="s">
        <v>744</v>
      </c>
      <c r="D3" s="31" t="s">
        <v>41</v>
      </c>
      <c r="E3" s="18">
        <v>1994</v>
      </c>
      <c r="F3" s="18">
        <v>2005</v>
      </c>
      <c r="G3" s="19">
        <v>10047067.640000001</v>
      </c>
      <c r="H3" s="185">
        <f>PRODUCT(G3,15.877)</f>
        <v>159517292.92028001</v>
      </c>
      <c r="I3" s="20" t="s">
        <v>2595</v>
      </c>
    </row>
    <row r="4" spans="1:9" s="30" customFormat="1" ht="18.75" x14ac:dyDescent="0.25">
      <c r="A4" s="14">
        <v>2</v>
      </c>
      <c r="B4" s="15" t="s">
        <v>2323</v>
      </c>
      <c r="C4" s="16" t="s">
        <v>744</v>
      </c>
      <c r="D4" s="31" t="s">
        <v>35</v>
      </c>
      <c r="E4" s="18">
        <v>1994</v>
      </c>
      <c r="F4" s="18">
        <v>2005</v>
      </c>
      <c r="G4" s="19">
        <v>370326.5</v>
      </c>
      <c r="H4" s="185">
        <f>PRODUCT(G4,15.877)</f>
        <v>5879673.8404999999</v>
      </c>
      <c r="I4" s="20" t="s">
        <v>2596</v>
      </c>
    </row>
    <row r="5" spans="1:9" s="30" customFormat="1" ht="37.5" x14ac:dyDescent="0.25">
      <c r="A5" s="14">
        <v>3</v>
      </c>
      <c r="B5" s="15" t="s">
        <v>2329</v>
      </c>
      <c r="C5" s="16" t="s">
        <v>744</v>
      </c>
      <c r="D5" s="31" t="s">
        <v>41</v>
      </c>
      <c r="E5" s="18">
        <v>1990</v>
      </c>
      <c r="F5" s="18">
        <v>2005</v>
      </c>
      <c r="G5" s="19">
        <v>907835.84</v>
      </c>
      <c r="H5" s="185">
        <f>PRODUCT(G5,15.877)</f>
        <v>14413709.631680001</v>
      </c>
      <c r="I5" s="20" t="s">
        <v>2597</v>
      </c>
    </row>
    <row r="6" spans="1:9" s="30" customFormat="1" ht="56.25" x14ac:dyDescent="0.25">
      <c r="A6" s="14">
        <v>4</v>
      </c>
      <c r="B6" s="15" t="s">
        <v>2328</v>
      </c>
      <c r="C6" s="16" t="s">
        <v>744</v>
      </c>
      <c r="D6" s="31" t="s">
        <v>41</v>
      </c>
      <c r="E6" s="18">
        <v>1994</v>
      </c>
      <c r="F6" s="18">
        <v>2006</v>
      </c>
      <c r="G6" s="19">
        <v>2751282</v>
      </c>
      <c r="H6" s="185">
        <f>PRODUCT(G6,14.977)</f>
        <v>41205950.513999999</v>
      </c>
      <c r="I6" s="20" t="s">
        <v>2598</v>
      </c>
    </row>
    <row r="7" spans="1:9" s="30" customFormat="1" ht="18.75" x14ac:dyDescent="0.25">
      <c r="A7" s="14">
        <v>5</v>
      </c>
      <c r="B7" s="15" t="s">
        <v>1268</v>
      </c>
      <c r="C7" s="16" t="s">
        <v>744</v>
      </c>
      <c r="D7" s="31" t="s">
        <v>41</v>
      </c>
      <c r="E7" s="18">
        <v>2004</v>
      </c>
      <c r="F7" s="18">
        <v>2008</v>
      </c>
      <c r="G7" s="19">
        <v>30122808.540000003</v>
      </c>
      <c r="H7" s="185">
        <f>PRODUCT(G7,12.542)</f>
        <v>377800264.70868003</v>
      </c>
      <c r="I7" s="20" t="s">
        <v>1617</v>
      </c>
    </row>
    <row r="8" spans="1:9" s="30" customFormat="1" ht="18.75" x14ac:dyDescent="0.25">
      <c r="A8" s="14">
        <v>6</v>
      </c>
      <c r="B8" s="15" t="s">
        <v>2330</v>
      </c>
      <c r="C8" s="16" t="s">
        <v>744</v>
      </c>
      <c r="D8" s="31" t="s">
        <v>41</v>
      </c>
      <c r="E8" s="18">
        <v>1994</v>
      </c>
      <c r="F8" s="18">
        <v>2011</v>
      </c>
      <c r="G8" s="19">
        <v>14906774.41</v>
      </c>
      <c r="H8" s="185">
        <f>PRODUCT(G8,10.373)</f>
        <v>154627970.95492998</v>
      </c>
      <c r="I8" s="20" t="s">
        <v>2599</v>
      </c>
    </row>
    <row r="9" spans="1:9" s="30" customFormat="1" ht="37.5" x14ac:dyDescent="0.25">
      <c r="A9" s="14">
        <v>7</v>
      </c>
      <c r="B9" s="15" t="s">
        <v>2319</v>
      </c>
      <c r="C9" s="16" t="s">
        <v>674</v>
      </c>
      <c r="D9" s="31" t="s">
        <v>41</v>
      </c>
      <c r="E9" s="18">
        <v>2004</v>
      </c>
      <c r="F9" s="18">
        <v>2012</v>
      </c>
      <c r="G9" s="19">
        <v>38555298.520000003</v>
      </c>
      <c r="H9" s="185">
        <f>PRODUCT(G9,10.555)</f>
        <v>406951175.8786</v>
      </c>
      <c r="I9" s="20" t="s">
        <v>1902</v>
      </c>
    </row>
    <row r="10" spans="1:9" s="30" customFormat="1" ht="18.75" x14ac:dyDescent="0.25">
      <c r="A10" s="14">
        <v>8</v>
      </c>
      <c r="B10" s="15" t="s">
        <v>2325</v>
      </c>
      <c r="C10" s="16" t="s">
        <v>1011</v>
      </c>
      <c r="D10" s="31" t="s">
        <v>41</v>
      </c>
      <c r="E10" s="18">
        <v>1994</v>
      </c>
      <c r="F10" s="18">
        <v>2015</v>
      </c>
      <c r="G10" s="19">
        <v>152021577.81</v>
      </c>
      <c r="H10" s="185">
        <f>PRODUCT(G10,8.568)</f>
        <v>1302520878.67608</v>
      </c>
      <c r="I10" s="20" t="s">
        <v>7</v>
      </c>
    </row>
    <row r="11" spans="1:9" s="30" customFormat="1" ht="18.75" x14ac:dyDescent="0.25">
      <c r="A11" s="14">
        <v>9</v>
      </c>
      <c r="B11" s="15" t="s">
        <v>2326</v>
      </c>
      <c r="C11" s="16" t="s">
        <v>1011</v>
      </c>
      <c r="D11" s="31" t="s">
        <v>41</v>
      </c>
      <c r="E11" s="18">
        <v>1994</v>
      </c>
      <c r="F11" s="18">
        <v>2015</v>
      </c>
      <c r="G11" s="19">
        <v>52012593.310000002</v>
      </c>
      <c r="H11" s="185">
        <f>PRODUCT(G11,8.568)</f>
        <v>445643899.48008001</v>
      </c>
      <c r="I11" s="20" t="s">
        <v>1617</v>
      </c>
    </row>
    <row r="12" spans="1:9" s="30" customFormat="1" ht="18.75" x14ac:dyDescent="0.25">
      <c r="A12" s="14">
        <v>10</v>
      </c>
      <c r="B12" s="15" t="s">
        <v>2324</v>
      </c>
      <c r="C12" s="16" t="s">
        <v>1011</v>
      </c>
      <c r="D12" s="31" t="s">
        <v>41</v>
      </c>
      <c r="E12" s="18">
        <v>1994</v>
      </c>
      <c r="F12" s="18">
        <v>2016</v>
      </c>
      <c r="G12" s="19">
        <v>5737315.7000000002</v>
      </c>
      <c r="H12" s="185">
        <f>PRODUCT(G12,7.971)</f>
        <v>45732143.444700003</v>
      </c>
      <c r="I12" s="20" t="s">
        <v>25</v>
      </c>
    </row>
    <row r="13" spans="1:9" s="30" customFormat="1" ht="18.75" x14ac:dyDescent="0.25">
      <c r="A13" s="14">
        <v>11</v>
      </c>
      <c r="B13" s="15" t="s">
        <v>1288</v>
      </c>
      <c r="C13" s="16" t="s">
        <v>744</v>
      </c>
      <c r="D13" s="31" t="s">
        <v>41</v>
      </c>
      <c r="E13" s="18">
        <v>2015</v>
      </c>
      <c r="F13" s="18">
        <v>2018</v>
      </c>
      <c r="G13" s="19">
        <v>1315826.5699999998</v>
      </c>
      <c r="H13" s="185">
        <f>PRODUCT(G13,6.289)</f>
        <v>8275233.298729999</v>
      </c>
      <c r="I13" s="20" t="s">
        <v>7</v>
      </c>
    </row>
    <row r="14" spans="1:9" s="30" customFormat="1" ht="18.75" x14ac:dyDescent="0.25">
      <c r="A14" s="14">
        <v>12</v>
      </c>
      <c r="B14" s="15" t="s">
        <v>2318</v>
      </c>
      <c r="C14" s="16" t="s">
        <v>744</v>
      </c>
      <c r="D14" s="31" t="s">
        <v>41</v>
      </c>
      <c r="E14" s="18">
        <v>1997</v>
      </c>
      <c r="F14" s="18">
        <v>2018</v>
      </c>
      <c r="G14" s="19">
        <v>18673414.770000003</v>
      </c>
      <c r="H14" s="185">
        <f>PRODUCT(G14,6.289)</f>
        <v>117437105.48853001</v>
      </c>
      <c r="I14" s="20" t="s">
        <v>2335</v>
      </c>
    </row>
    <row r="15" spans="1:9" s="30" customFormat="1" ht="18.75" x14ac:dyDescent="0.25">
      <c r="A15" s="14">
        <v>13</v>
      </c>
      <c r="B15" s="15" t="s">
        <v>2331</v>
      </c>
      <c r="C15" s="16" t="s">
        <v>1011</v>
      </c>
      <c r="D15" s="31" t="s">
        <v>41</v>
      </c>
      <c r="E15" s="18">
        <v>2016</v>
      </c>
      <c r="F15" s="18">
        <v>2019</v>
      </c>
      <c r="G15" s="19">
        <v>42729022.370000005</v>
      </c>
      <c r="H15" s="185">
        <f>PRODUCT(G15,5.114)</f>
        <v>218516220.40018001</v>
      </c>
      <c r="I15" s="20" t="s">
        <v>2333</v>
      </c>
    </row>
    <row r="16" spans="1:9" s="30" customFormat="1" ht="37.5" x14ac:dyDescent="0.25">
      <c r="A16" s="14">
        <v>14</v>
      </c>
      <c r="B16" s="15" t="s">
        <v>2317</v>
      </c>
      <c r="C16" s="16" t="s">
        <v>744</v>
      </c>
      <c r="D16" s="31" t="s">
        <v>41</v>
      </c>
      <c r="E16" s="18">
        <v>2017</v>
      </c>
      <c r="F16" s="18">
        <v>2020</v>
      </c>
      <c r="G16" s="19">
        <v>125508.05</v>
      </c>
      <c r="H16" s="185">
        <f t="shared" ref="H16:H22" si="0">PRODUCT(G16,4.348)</f>
        <v>545709.00139999995</v>
      </c>
      <c r="I16" s="20" t="s">
        <v>341</v>
      </c>
    </row>
    <row r="17" spans="1:9" s="30" customFormat="1" ht="18.75" x14ac:dyDescent="0.25">
      <c r="A17" s="14">
        <v>15</v>
      </c>
      <c r="B17" s="15" t="s">
        <v>93</v>
      </c>
      <c r="C17" s="16" t="s">
        <v>744</v>
      </c>
      <c r="D17" s="31" t="s">
        <v>41</v>
      </c>
      <c r="E17" s="18">
        <v>1993</v>
      </c>
      <c r="F17" s="18">
        <v>2020</v>
      </c>
      <c r="G17" s="19">
        <v>938090</v>
      </c>
      <c r="H17" s="185">
        <f t="shared" si="0"/>
        <v>4078815.32</v>
      </c>
      <c r="I17" s="20" t="s">
        <v>2336</v>
      </c>
    </row>
    <row r="18" spans="1:9" s="30" customFormat="1" ht="18.75" x14ac:dyDescent="0.25">
      <c r="A18" s="14">
        <v>16</v>
      </c>
      <c r="B18" s="15" t="s">
        <v>2322</v>
      </c>
      <c r="C18" s="16" t="s">
        <v>744</v>
      </c>
      <c r="D18" s="31" t="s">
        <v>41</v>
      </c>
      <c r="E18" s="18">
        <v>1993</v>
      </c>
      <c r="F18" s="18">
        <v>2020</v>
      </c>
      <c r="G18" s="19">
        <v>10601415.77</v>
      </c>
      <c r="H18" s="185">
        <f t="shared" si="0"/>
        <v>46094955.767959997</v>
      </c>
      <c r="I18" s="20" t="s">
        <v>28</v>
      </c>
    </row>
    <row r="19" spans="1:9" s="30" customFormat="1" ht="18.75" x14ac:dyDescent="0.25">
      <c r="A19" s="14">
        <v>17</v>
      </c>
      <c r="B19" s="15" t="s">
        <v>2327</v>
      </c>
      <c r="C19" s="16" t="s">
        <v>1011</v>
      </c>
      <c r="D19" s="31" t="s">
        <v>41</v>
      </c>
      <c r="E19" s="18">
        <v>2011</v>
      </c>
      <c r="F19" s="18">
        <v>2020</v>
      </c>
      <c r="G19" s="19">
        <v>44345827.189999998</v>
      </c>
      <c r="H19" s="185">
        <f t="shared" si="0"/>
        <v>192815656.62211999</v>
      </c>
      <c r="I19" s="20" t="s">
        <v>2337</v>
      </c>
    </row>
    <row r="20" spans="1:9" s="30" customFormat="1" ht="37.5" x14ac:dyDescent="0.25">
      <c r="A20" s="14">
        <v>18</v>
      </c>
      <c r="B20" s="15" t="s">
        <v>355</v>
      </c>
      <c r="C20" s="16" t="s">
        <v>1011</v>
      </c>
      <c r="D20" s="31" t="s">
        <v>41</v>
      </c>
      <c r="E20" s="18">
        <v>2009</v>
      </c>
      <c r="F20" s="18">
        <v>2020</v>
      </c>
      <c r="G20" s="19">
        <v>43092088.409999996</v>
      </c>
      <c r="H20" s="185">
        <f t="shared" si="0"/>
        <v>187364400.40667999</v>
      </c>
      <c r="I20" s="20" t="s">
        <v>2338</v>
      </c>
    </row>
    <row r="21" spans="1:9" s="30" customFormat="1" ht="18.75" x14ac:dyDescent="0.25">
      <c r="A21" s="14">
        <v>19</v>
      </c>
      <c r="B21" s="15" t="s">
        <v>2332</v>
      </c>
      <c r="C21" s="16" t="s">
        <v>1011</v>
      </c>
      <c r="D21" s="31" t="s">
        <v>41</v>
      </c>
      <c r="E21" s="18">
        <v>2016</v>
      </c>
      <c r="F21" s="18">
        <v>2020</v>
      </c>
      <c r="G21" s="19">
        <v>44285989.210000001</v>
      </c>
      <c r="H21" s="185">
        <f t="shared" si="0"/>
        <v>192555481.08508</v>
      </c>
      <c r="I21" s="20" t="s">
        <v>2339</v>
      </c>
    </row>
    <row r="22" spans="1:9" s="30" customFormat="1" ht="18.75" x14ac:dyDescent="0.25">
      <c r="A22" s="14">
        <v>20</v>
      </c>
      <c r="B22" s="15" t="s">
        <v>745</v>
      </c>
      <c r="C22" s="16" t="s">
        <v>744</v>
      </c>
      <c r="D22" s="31" t="s">
        <v>41</v>
      </c>
      <c r="E22" s="18">
        <v>2004</v>
      </c>
      <c r="F22" s="18">
        <v>2020</v>
      </c>
      <c r="G22" s="19">
        <v>11934922.93</v>
      </c>
      <c r="H22" s="185">
        <f t="shared" si="0"/>
        <v>51893044.899639994</v>
      </c>
      <c r="I22" s="20" t="s">
        <v>1613</v>
      </c>
    </row>
    <row r="23" spans="1:9" s="30" customFormat="1" ht="56.25" x14ac:dyDescent="0.25">
      <c r="A23" s="14">
        <v>21</v>
      </c>
      <c r="B23" s="15" t="s">
        <v>3182</v>
      </c>
      <c r="C23" s="16" t="s">
        <v>858</v>
      </c>
      <c r="D23" s="31" t="s">
        <v>41</v>
      </c>
      <c r="E23" s="18">
        <v>2014</v>
      </c>
      <c r="F23" s="18">
        <v>2021</v>
      </c>
      <c r="G23" s="19">
        <v>77000000</v>
      </c>
      <c r="H23" s="185">
        <f>PRODUCT(G23,3.5)</f>
        <v>269500000</v>
      </c>
      <c r="I23" s="20" t="s">
        <v>7</v>
      </c>
    </row>
    <row r="24" spans="1:9" s="30" customFormat="1" ht="18.75" x14ac:dyDescent="0.25">
      <c r="A24" s="14">
        <v>22</v>
      </c>
      <c r="B24" s="15" t="s">
        <v>2316</v>
      </c>
      <c r="C24" s="16" t="s">
        <v>744</v>
      </c>
      <c r="D24" s="31" t="s">
        <v>30</v>
      </c>
      <c r="E24" s="18">
        <v>2017</v>
      </c>
      <c r="F24" s="18">
        <v>2022</v>
      </c>
      <c r="G24" s="19">
        <v>14801143.77</v>
      </c>
      <c r="H24" s="185">
        <f t="shared" ref="H24:H34" si="1">PRODUCT(G24,2.113)</f>
        <v>31274816.786009997</v>
      </c>
      <c r="I24" s="20" t="s">
        <v>2340</v>
      </c>
    </row>
    <row r="25" spans="1:9" s="30" customFormat="1" ht="18.75" x14ac:dyDescent="0.25">
      <c r="A25" s="14">
        <v>23</v>
      </c>
      <c r="B25" s="15" t="s">
        <v>2320</v>
      </c>
      <c r="C25" s="16" t="s">
        <v>744</v>
      </c>
      <c r="D25" s="31" t="s">
        <v>41</v>
      </c>
      <c r="E25" s="18">
        <v>2004</v>
      </c>
      <c r="F25" s="18">
        <v>2022</v>
      </c>
      <c r="G25" s="19">
        <v>10880142.560000001</v>
      </c>
      <c r="H25" s="185">
        <f t="shared" si="1"/>
        <v>22989741.229280002</v>
      </c>
      <c r="I25" s="20" t="s">
        <v>25</v>
      </c>
    </row>
    <row r="26" spans="1:9" s="30" customFormat="1" ht="105.75" customHeight="1" x14ac:dyDescent="0.25">
      <c r="A26" s="14">
        <v>24</v>
      </c>
      <c r="B26" s="15" t="s">
        <v>2334</v>
      </c>
      <c r="C26" s="16" t="s">
        <v>744</v>
      </c>
      <c r="D26" s="31" t="s">
        <v>41</v>
      </c>
      <c r="E26" s="18">
        <v>1992</v>
      </c>
      <c r="F26" s="18">
        <v>2022</v>
      </c>
      <c r="G26" s="19">
        <v>76196834</v>
      </c>
      <c r="H26" s="185">
        <f t="shared" si="1"/>
        <v>161003910.24200001</v>
      </c>
      <c r="I26" s="20" t="s">
        <v>7</v>
      </c>
    </row>
    <row r="27" spans="1:9" s="30" customFormat="1" ht="37.5" x14ac:dyDescent="0.25">
      <c r="A27" s="14">
        <v>25</v>
      </c>
      <c r="B27" s="22" t="s">
        <v>2321</v>
      </c>
      <c r="C27" s="23" t="s">
        <v>744</v>
      </c>
      <c r="D27" s="32" t="s">
        <v>41</v>
      </c>
      <c r="E27" s="25">
        <v>1994</v>
      </c>
      <c r="F27" s="25">
        <v>2022</v>
      </c>
      <c r="G27" s="26">
        <v>16809706.399999999</v>
      </c>
      <c r="H27" s="185">
        <f t="shared" si="1"/>
        <v>35518909.623199999</v>
      </c>
      <c r="I27" s="27" t="s">
        <v>7</v>
      </c>
    </row>
    <row r="28" spans="1:9" s="30" customFormat="1" ht="18.75" x14ac:dyDescent="0.25">
      <c r="A28" s="14">
        <v>26</v>
      </c>
      <c r="B28" s="73" t="s">
        <v>3050</v>
      </c>
      <c r="C28" s="31" t="s">
        <v>744</v>
      </c>
      <c r="D28" s="31" t="s">
        <v>41</v>
      </c>
      <c r="E28" s="31">
        <v>2022</v>
      </c>
      <c r="F28" s="31">
        <v>2022</v>
      </c>
      <c r="G28" s="48">
        <v>34633</v>
      </c>
      <c r="H28" s="185">
        <f t="shared" si="1"/>
        <v>73179.528999999995</v>
      </c>
      <c r="I28" s="157" t="s">
        <v>2336</v>
      </c>
    </row>
    <row r="29" spans="1:9" s="30" customFormat="1" ht="18.75" x14ac:dyDescent="0.25">
      <c r="A29" s="14">
        <v>27</v>
      </c>
      <c r="B29" s="73" t="s">
        <v>2322</v>
      </c>
      <c r="C29" s="31" t="s">
        <v>744</v>
      </c>
      <c r="D29" s="31" t="s">
        <v>41</v>
      </c>
      <c r="E29" s="31">
        <v>2021</v>
      </c>
      <c r="F29" s="31">
        <v>2022</v>
      </c>
      <c r="G29" s="48">
        <v>8605877</v>
      </c>
      <c r="H29" s="185">
        <f t="shared" si="1"/>
        <v>18184218.101</v>
      </c>
      <c r="I29" s="157" t="s">
        <v>28</v>
      </c>
    </row>
    <row r="30" spans="1:9" s="30" customFormat="1" ht="37.5" x14ac:dyDescent="0.25">
      <c r="A30" s="14">
        <v>28</v>
      </c>
      <c r="B30" s="73" t="s">
        <v>2327</v>
      </c>
      <c r="C30" s="31" t="s">
        <v>1011</v>
      </c>
      <c r="D30" s="31" t="s">
        <v>41</v>
      </c>
      <c r="E30" s="31">
        <v>2022</v>
      </c>
      <c r="F30" s="31">
        <v>2022</v>
      </c>
      <c r="G30" s="48">
        <v>19464768.57</v>
      </c>
      <c r="H30" s="185">
        <f t="shared" si="1"/>
        <v>41129055.988410003</v>
      </c>
      <c r="I30" s="157" t="s">
        <v>3048</v>
      </c>
    </row>
    <row r="31" spans="1:9" s="30" customFormat="1" ht="18.75" x14ac:dyDescent="0.25">
      <c r="A31" s="14">
        <v>29</v>
      </c>
      <c r="B31" s="73" t="s">
        <v>3051</v>
      </c>
      <c r="C31" s="31" t="s">
        <v>744</v>
      </c>
      <c r="D31" s="31" t="s">
        <v>41</v>
      </c>
      <c r="E31" s="31">
        <v>2022</v>
      </c>
      <c r="F31" s="31">
        <v>2022</v>
      </c>
      <c r="G31" s="48">
        <v>7778848.3099999996</v>
      </c>
      <c r="H31" s="185">
        <f t="shared" si="1"/>
        <v>16436706.479029998</v>
      </c>
      <c r="I31" s="157" t="s">
        <v>2339</v>
      </c>
    </row>
    <row r="32" spans="1:9" s="30" customFormat="1" ht="18.75" x14ac:dyDescent="0.25">
      <c r="A32" s="14">
        <v>30</v>
      </c>
      <c r="B32" s="73" t="s">
        <v>2332</v>
      </c>
      <c r="C32" s="31" t="s">
        <v>1011</v>
      </c>
      <c r="D32" s="31" t="s">
        <v>41</v>
      </c>
      <c r="E32" s="31">
        <v>2016</v>
      </c>
      <c r="F32" s="31">
        <v>2022</v>
      </c>
      <c r="G32" s="48">
        <v>28550091</v>
      </c>
      <c r="H32" s="185">
        <f t="shared" si="1"/>
        <v>60326342.283</v>
      </c>
      <c r="I32" s="157" t="s">
        <v>2339</v>
      </c>
    </row>
    <row r="33" spans="1:9" s="30" customFormat="1" ht="18.75" x14ac:dyDescent="0.25">
      <c r="A33" s="14">
        <v>31</v>
      </c>
      <c r="B33" s="73" t="s">
        <v>3052</v>
      </c>
      <c r="C33" s="31" t="s">
        <v>744</v>
      </c>
      <c r="D33" s="31" t="s">
        <v>41</v>
      </c>
      <c r="E33" s="31">
        <v>2022</v>
      </c>
      <c r="F33" s="31">
        <v>2022</v>
      </c>
      <c r="G33" s="48">
        <v>1577849.3</v>
      </c>
      <c r="H33" s="185">
        <f t="shared" si="1"/>
        <v>3333995.5709000002</v>
      </c>
      <c r="I33" s="157" t="s">
        <v>1613</v>
      </c>
    </row>
    <row r="34" spans="1:9" s="30" customFormat="1" ht="37.5" x14ac:dyDescent="0.25">
      <c r="A34" s="14">
        <v>32</v>
      </c>
      <c r="B34" s="73" t="s">
        <v>3053</v>
      </c>
      <c r="C34" s="31" t="s">
        <v>3049</v>
      </c>
      <c r="D34" s="31" t="s">
        <v>41</v>
      </c>
      <c r="E34" s="31">
        <v>2022</v>
      </c>
      <c r="F34" s="31">
        <v>2022</v>
      </c>
      <c r="G34" s="48">
        <v>2553000</v>
      </c>
      <c r="H34" s="185">
        <f t="shared" si="1"/>
        <v>5394489</v>
      </c>
      <c r="I34" s="157" t="s">
        <v>2339</v>
      </c>
    </row>
    <row r="35" spans="1:9" s="30" customFormat="1" ht="18.75" x14ac:dyDescent="0.25">
      <c r="A35" s="14">
        <v>33</v>
      </c>
      <c r="B35" s="15" t="s">
        <v>2315</v>
      </c>
      <c r="C35" s="16" t="s">
        <v>744</v>
      </c>
      <c r="D35" s="31" t="s">
        <v>41</v>
      </c>
      <c r="E35" s="18">
        <v>2017</v>
      </c>
      <c r="F35" s="18">
        <v>2023</v>
      </c>
      <c r="G35" s="19">
        <v>139727968.12</v>
      </c>
      <c r="H35" s="185">
        <f>PRODUCT(G35,1)</f>
        <v>139727968.12</v>
      </c>
      <c r="I35" s="20" t="s">
        <v>7</v>
      </c>
    </row>
    <row r="36" spans="1:9" x14ac:dyDescent="0.45">
      <c r="A36" s="53"/>
      <c r="B36" s="54"/>
      <c r="C36" s="55"/>
      <c r="D36" s="55"/>
      <c r="E36" s="55"/>
      <c r="F36" s="55"/>
      <c r="G36" s="83">
        <f>SUM(G3:G35)</f>
        <v>929455847.56999981</v>
      </c>
      <c r="H36" s="158">
        <f>SUM(H3:H35)</f>
        <v>4778762915.2916803</v>
      </c>
      <c r="I36" s="47"/>
    </row>
  </sheetData>
  <sortState ref="B4:I26">
    <sortCondition ref="F4:F26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7E75-3E84-44A2-9239-BBC426A89F13}">
  <dimension ref="A1:I3"/>
  <sheetViews>
    <sheetView zoomScale="90" zoomScaleNormal="90" workbookViewId="0">
      <selection activeCell="H3" sqref="H3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.7109375" style="8" customWidth="1"/>
    <col min="5" max="5" width="14.5703125" style="8" customWidth="1"/>
    <col min="6" max="6" width="11.7109375" style="8" customWidth="1"/>
    <col min="7" max="7" width="16.5703125" style="8" customWidth="1"/>
    <col min="8" max="8" width="18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2020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112.5" x14ac:dyDescent="0.25">
      <c r="A3" s="14">
        <v>1</v>
      </c>
      <c r="B3" s="15" t="s">
        <v>3232</v>
      </c>
      <c r="C3" s="16" t="s">
        <v>674</v>
      </c>
      <c r="D3" s="31" t="s">
        <v>14</v>
      </c>
      <c r="E3" s="18">
        <v>2022</v>
      </c>
      <c r="F3" s="18">
        <v>2023</v>
      </c>
      <c r="G3" s="19">
        <v>7026553</v>
      </c>
      <c r="H3" s="19">
        <v>7026553</v>
      </c>
      <c r="I3" s="20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zoomScale="84" zoomScaleNormal="84" workbookViewId="0">
      <selection activeCell="H2" sqref="H2"/>
    </sheetView>
  </sheetViews>
  <sheetFormatPr defaultRowHeight="18.75" x14ac:dyDescent="0.3"/>
  <cols>
    <col min="1" max="1" width="7.28515625" style="1" customWidth="1"/>
    <col min="2" max="2" width="32.5703125" style="1" customWidth="1"/>
    <col min="3" max="3" width="12.85546875" style="1" customWidth="1"/>
    <col min="4" max="4" width="15.85546875" style="2" customWidth="1"/>
    <col min="5" max="5" width="13.7109375" style="2" customWidth="1"/>
    <col min="6" max="6" width="10.85546875" style="2" customWidth="1"/>
    <col min="7" max="8" width="17.85546875" style="2" customWidth="1"/>
    <col min="9" max="9" width="18.7109375" style="3" customWidth="1"/>
    <col min="10" max="16384" width="9.140625" style="1"/>
  </cols>
  <sheetData>
    <row r="1" spans="1:9" customFormat="1" ht="51" customHeight="1" x14ac:dyDescent="0.25">
      <c r="A1" s="214" t="s">
        <v>2348</v>
      </c>
      <c r="B1" s="214"/>
      <c r="C1" s="214"/>
      <c r="D1" s="214"/>
      <c r="E1" s="214"/>
      <c r="F1" s="214"/>
      <c r="G1" s="214"/>
      <c r="H1" s="214"/>
      <c r="I1" s="214"/>
    </row>
    <row r="2" spans="1:9" s="5" customFormat="1" ht="131.25" x14ac:dyDescent="0.25">
      <c r="A2" s="33" t="s">
        <v>0</v>
      </c>
      <c r="B2" s="33" t="s">
        <v>1</v>
      </c>
      <c r="C2" s="33" t="s">
        <v>658</v>
      </c>
      <c r="D2" s="33" t="s">
        <v>2</v>
      </c>
      <c r="E2" s="33" t="s">
        <v>499</v>
      </c>
      <c r="F2" s="33" t="s">
        <v>500</v>
      </c>
      <c r="G2" s="33" t="s">
        <v>3</v>
      </c>
      <c r="H2" s="50" t="s">
        <v>3196</v>
      </c>
      <c r="I2" s="33" t="s">
        <v>4</v>
      </c>
    </row>
    <row r="3" spans="1:9" s="4" customFormat="1" ht="51.75" customHeight="1" x14ac:dyDescent="0.25">
      <c r="A3" s="16">
        <v>1</v>
      </c>
      <c r="B3" s="15" t="s">
        <v>2439</v>
      </c>
      <c r="C3" s="16" t="s">
        <v>674</v>
      </c>
      <c r="D3" s="17" t="s">
        <v>14</v>
      </c>
      <c r="E3" s="18">
        <v>2021</v>
      </c>
      <c r="F3" s="18">
        <v>2022</v>
      </c>
      <c r="G3" s="19">
        <v>619527.14</v>
      </c>
      <c r="H3" s="184">
        <f>PRODUCT(G3,2.113)</f>
        <v>1309060.8468200001</v>
      </c>
      <c r="I3" s="39" t="s">
        <v>2361</v>
      </c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6"/>
  <sheetViews>
    <sheetView topLeftCell="A217" zoomScale="84" zoomScaleNormal="84" workbookViewId="0">
      <selection activeCell="H226" sqref="H226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85546875" style="8" customWidth="1"/>
    <col min="6" max="6" width="11.7109375" style="8" customWidth="1"/>
    <col min="7" max="7" width="15.140625" style="8" customWidth="1"/>
    <col min="8" max="8" width="25.140625" style="8" bestFit="1" customWidth="1"/>
    <col min="9" max="9" width="22.140625" style="9" customWidth="1"/>
    <col min="10" max="16384" width="9.140625" style="7"/>
  </cols>
  <sheetData>
    <row r="1" spans="1:9" s="28" customFormat="1" ht="24.75" x14ac:dyDescent="0.4">
      <c r="A1" s="214" t="s">
        <v>635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7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2147</v>
      </c>
      <c r="C3" s="16" t="s">
        <v>674</v>
      </c>
      <c r="D3" s="44" t="s">
        <v>15</v>
      </c>
      <c r="E3" s="18">
        <v>2002</v>
      </c>
      <c r="F3" s="18">
        <v>2002</v>
      </c>
      <c r="G3" s="19">
        <v>350000</v>
      </c>
      <c r="H3" s="185">
        <f>PRODUCT(G3,26.763)</f>
        <v>9367050</v>
      </c>
      <c r="I3" s="20" t="s">
        <v>2620</v>
      </c>
    </row>
    <row r="4" spans="1:9" s="30" customFormat="1" ht="37.5" x14ac:dyDescent="0.25">
      <c r="A4" s="14">
        <v>2</v>
      </c>
      <c r="B4" s="15" t="s">
        <v>2148</v>
      </c>
      <c r="C4" s="16" t="s">
        <v>674</v>
      </c>
      <c r="D4" s="44" t="s">
        <v>15</v>
      </c>
      <c r="E4" s="18">
        <v>2002</v>
      </c>
      <c r="F4" s="18">
        <v>2002</v>
      </c>
      <c r="G4" s="19">
        <v>250000</v>
      </c>
      <c r="H4" s="185">
        <f>PRODUCT(G4,26.763)</f>
        <v>6690750</v>
      </c>
      <c r="I4" s="20" t="s">
        <v>2621</v>
      </c>
    </row>
    <row r="5" spans="1:9" s="30" customFormat="1" ht="56.25" x14ac:dyDescent="0.25">
      <c r="A5" s="14">
        <v>3</v>
      </c>
      <c r="B5" s="15" t="s">
        <v>2150</v>
      </c>
      <c r="C5" s="16" t="s">
        <v>674</v>
      </c>
      <c r="D5" s="44" t="s">
        <v>15</v>
      </c>
      <c r="E5" s="18">
        <v>2003</v>
      </c>
      <c r="F5" s="18">
        <v>2003</v>
      </c>
      <c r="G5" s="19">
        <v>350000</v>
      </c>
      <c r="H5" s="185">
        <f>PRODUCT(G5,20.546)</f>
        <v>7191100</v>
      </c>
      <c r="I5" s="20" t="s">
        <v>2622</v>
      </c>
    </row>
    <row r="6" spans="1:9" s="30" customFormat="1" ht="37.5" x14ac:dyDescent="0.25">
      <c r="A6" s="14">
        <v>4</v>
      </c>
      <c r="B6" s="15" t="s">
        <v>2260</v>
      </c>
      <c r="C6" s="16" t="s">
        <v>674</v>
      </c>
      <c r="D6" s="44" t="s">
        <v>40</v>
      </c>
      <c r="E6" s="18">
        <v>2002</v>
      </c>
      <c r="F6" s="18">
        <v>2003</v>
      </c>
      <c r="G6" s="19">
        <v>500000</v>
      </c>
      <c r="H6" s="185">
        <f>PRODUCT(G6,20.546)</f>
        <v>10273000</v>
      </c>
      <c r="I6" s="20" t="s">
        <v>2301</v>
      </c>
    </row>
    <row r="7" spans="1:9" s="30" customFormat="1" ht="56.25" x14ac:dyDescent="0.25">
      <c r="A7" s="14">
        <v>5</v>
      </c>
      <c r="B7" s="15" t="s">
        <v>2151</v>
      </c>
      <c r="C7" s="16" t="s">
        <v>674</v>
      </c>
      <c r="D7" s="44" t="s">
        <v>15</v>
      </c>
      <c r="E7" s="18">
        <v>2004</v>
      </c>
      <c r="F7" s="18">
        <v>2004</v>
      </c>
      <c r="G7" s="19">
        <v>220000</v>
      </c>
      <c r="H7" s="185">
        <f>PRODUCT(G7,17.726)</f>
        <v>3899720</v>
      </c>
      <c r="I7" s="20" t="s">
        <v>2604</v>
      </c>
    </row>
    <row r="8" spans="1:9" s="30" customFormat="1" ht="75" x14ac:dyDescent="0.25">
      <c r="A8" s="14">
        <v>6</v>
      </c>
      <c r="B8" s="15" t="s">
        <v>2095</v>
      </c>
      <c r="C8" s="16" t="s">
        <v>674</v>
      </c>
      <c r="D8" s="44" t="s">
        <v>6</v>
      </c>
      <c r="E8" s="18">
        <v>2003</v>
      </c>
      <c r="F8" s="18">
        <v>2005</v>
      </c>
      <c r="G8" s="19">
        <v>1500000</v>
      </c>
      <c r="H8" s="185">
        <f>PRODUCT(G8,15.877)</f>
        <v>23815500</v>
      </c>
      <c r="I8" s="20" t="s">
        <v>2623</v>
      </c>
    </row>
    <row r="9" spans="1:9" s="30" customFormat="1" ht="56.25" x14ac:dyDescent="0.25">
      <c r="A9" s="14">
        <v>7</v>
      </c>
      <c r="B9" s="15" t="s">
        <v>2149</v>
      </c>
      <c r="C9" s="16" t="s">
        <v>674</v>
      </c>
      <c r="D9" s="44" t="s">
        <v>15</v>
      </c>
      <c r="E9" s="18">
        <v>2003</v>
      </c>
      <c r="F9" s="18">
        <v>2005</v>
      </c>
      <c r="G9" s="19">
        <v>450000</v>
      </c>
      <c r="H9" s="185">
        <f>PRODUCT(G9,15.877)</f>
        <v>7144650</v>
      </c>
      <c r="I9" s="20" t="s">
        <v>2624</v>
      </c>
    </row>
    <row r="10" spans="1:9" s="30" customFormat="1" ht="56.25" x14ac:dyDescent="0.25">
      <c r="A10" s="14">
        <v>8</v>
      </c>
      <c r="B10" s="15" t="s">
        <v>2152</v>
      </c>
      <c r="C10" s="16" t="s">
        <v>674</v>
      </c>
      <c r="D10" s="44" t="s">
        <v>15</v>
      </c>
      <c r="E10" s="18">
        <v>2005</v>
      </c>
      <c r="F10" s="18">
        <v>2005</v>
      </c>
      <c r="G10" s="19">
        <v>450000</v>
      </c>
      <c r="H10" s="185">
        <f>PRODUCT(G10,15.877)</f>
        <v>7144650</v>
      </c>
      <c r="I10" s="20" t="s">
        <v>2610</v>
      </c>
    </row>
    <row r="11" spans="1:9" s="30" customFormat="1" ht="56.25" x14ac:dyDescent="0.25">
      <c r="A11" s="14">
        <v>9</v>
      </c>
      <c r="B11" s="22" t="s">
        <v>2153</v>
      </c>
      <c r="C11" s="23" t="s">
        <v>674</v>
      </c>
      <c r="D11" s="45" t="s">
        <v>15</v>
      </c>
      <c r="E11" s="25">
        <v>2005</v>
      </c>
      <c r="F11" s="25">
        <v>2005</v>
      </c>
      <c r="G11" s="26">
        <v>225000</v>
      </c>
      <c r="H11" s="185">
        <f>PRODUCT(G11,15.877)</f>
        <v>3572325</v>
      </c>
      <c r="I11" s="27" t="s">
        <v>2611</v>
      </c>
    </row>
    <row r="12" spans="1:9" ht="75" x14ac:dyDescent="0.45">
      <c r="A12" s="14">
        <v>10</v>
      </c>
      <c r="B12" s="15" t="s">
        <v>2093</v>
      </c>
      <c r="C12" s="16" t="s">
        <v>674</v>
      </c>
      <c r="D12" s="44" t="s">
        <v>6</v>
      </c>
      <c r="E12" s="18">
        <v>2002</v>
      </c>
      <c r="F12" s="18">
        <v>2006</v>
      </c>
      <c r="G12" s="19">
        <v>1000000</v>
      </c>
      <c r="H12" s="185">
        <f t="shared" ref="H12:H17" si="0">PRODUCT(G12,14.977)</f>
        <v>14977000</v>
      </c>
      <c r="I12" s="20" t="s">
        <v>2625</v>
      </c>
    </row>
    <row r="13" spans="1:9" ht="75" x14ac:dyDescent="0.45">
      <c r="A13" s="14">
        <v>11</v>
      </c>
      <c r="B13" s="15" t="s">
        <v>2094</v>
      </c>
      <c r="C13" s="16" t="s">
        <v>674</v>
      </c>
      <c r="D13" s="44" t="s">
        <v>6</v>
      </c>
      <c r="E13" s="18">
        <v>2002</v>
      </c>
      <c r="F13" s="18">
        <v>2006</v>
      </c>
      <c r="G13" s="19">
        <v>1500000</v>
      </c>
      <c r="H13" s="185">
        <f t="shared" si="0"/>
        <v>22465500</v>
      </c>
      <c r="I13" s="20" t="s">
        <v>2626</v>
      </c>
    </row>
    <row r="14" spans="1:9" ht="75" x14ac:dyDescent="0.45">
      <c r="A14" s="14">
        <v>12</v>
      </c>
      <c r="B14" s="15" t="s">
        <v>2096</v>
      </c>
      <c r="C14" s="16" t="s">
        <v>674</v>
      </c>
      <c r="D14" s="44" t="s">
        <v>6</v>
      </c>
      <c r="E14" s="18">
        <v>2003</v>
      </c>
      <c r="F14" s="18">
        <v>2006</v>
      </c>
      <c r="G14" s="19">
        <v>1500000</v>
      </c>
      <c r="H14" s="185">
        <f t="shared" si="0"/>
        <v>22465500</v>
      </c>
      <c r="I14" s="20" t="s">
        <v>2627</v>
      </c>
    </row>
    <row r="15" spans="1:9" ht="37.5" x14ac:dyDescent="0.45">
      <c r="A15" s="14">
        <v>13</v>
      </c>
      <c r="B15" s="15" t="s">
        <v>2221</v>
      </c>
      <c r="C15" s="16" t="s">
        <v>674</v>
      </c>
      <c r="D15" s="44" t="s">
        <v>15</v>
      </c>
      <c r="E15" s="18"/>
      <c r="F15" s="18">
        <v>2006</v>
      </c>
      <c r="G15" s="19">
        <v>900000</v>
      </c>
      <c r="H15" s="185">
        <f t="shared" si="0"/>
        <v>13479300</v>
      </c>
      <c r="I15" s="20" t="s">
        <v>2297</v>
      </c>
    </row>
    <row r="16" spans="1:9" ht="37.5" x14ac:dyDescent="0.45">
      <c r="A16" s="14">
        <v>14</v>
      </c>
      <c r="B16" s="15" t="s">
        <v>2253</v>
      </c>
      <c r="C16" s="16" t="s">
        <v>674</v>
      </c>
      <c r="D16" s="44" t="s">
        <v>15</v>
      </c>
      <c r="E16" s="18"/>
      <c r="F16" s="18">
        <v>2006</v>
      </c>
      <c r="G16" s="19">
        <v>850000</v>
      </c>
      <c r="H16" s="185">
        <f t="shared" si="0"/>
        <v>12730450</v>
      </c>
      <c r="I16" s="20" t="s">
        <v>2297</v>
      </c>
    </row>
    <row r="17" spans="1:9" x14ac:dyDescent="0.45">
      <c r="A17" s="14">
        <v>15</v>
      </c>
      <c r="B17" s="15" t="s">
        <v>2254</v>
      </c>
      <c r="C17" s="16" t="s">
        <v>674</v>
      </c>
      <c r="D17" s="44" t="s">
        <v>15</v>
      </c>
      <c r="E17" s="18"/>
      <c r="F17" s="18">
        <v>2006</v>
      </c>
      <c r="G17" s="19">
        <v>600000</v>
      </c>
      <c r="H17" s="185">
        <f t="shared" si="0"/>
        <v>8986200</v>
      </c>
      <c r="I17" s="20" t="s">
        <v>2297</v>
      </c>
    </row>
    <row r="18" spans="1:9" ht="75" x14ac:dyDescent="0.45">
      <c r="A18" s="14">
        <v>16</v>
      </c>
      <c r="B18" s="15" t="s">
        <v>2097</v>
      </c>
      <c r="C18" s="16" t="s">
        <v>674</v>
      </c>
      <c r="D18" s="44" t="s">
        <v>6</v>
      </c>
      <c r="E18" s="18">
        <v>2005</v>
      </c>
      <c r="F18" s="18">
        <v>2007</v>
      </c>
      <c r="G18" s="19">
        <v>1000000</v>
      </c>
      <c r="H18" s="185">
        <f>PRODUCT(G18,13.359)</f>
        <v>13359000</v>
      </c>
      <c r="I18" s="20" t="s">
        <v>2628</v>
      </c>
    </row>
    <row r="19" spans="1:9" ht="56.25" x14ac:dyDescent="0.45">
      <c r="A19" s="14">
        <v>17</v>
      </c>
      <c r="B19" s="15" t="s">
        <v>2209</v>
      </c>
      <c r="C19" s="16" t="s">
        <v>674</v>
      </c>
      <c r="D19" s="44" t="s">
        <v>15</v>
      </c>
      <c r="E19" s="18"/>
      <c r="F19" s="18">
        <v>2007</v>
      </c>
      <c r="G19" s="19">
        <v>400000</v>
      </c>
      <c r="H19" s="185">
        <f>PRODUCT(G19,13.359)</f>
        <v>5343600</v>
      </c>
      <c r="I19" s="20" t="s">
        <v>2298</v>
      </c>
    </row>
    <row r="20" spans="1:9" ht="37.5" x14ac:dyDescent="0.45">
      <c r="A20" s="14">
        <v>18</v>
      </c>
      <c r="B20" s="15" t="s">
        <v>2210</v>
      </c>
      <c r="C20" s="16" t="s">
        <v>674</v>
      </c>
      <c r="D20" s="44" t="s">
        <v>15</v>
      </c>
      <c r="E20" s="18"/>
      <c r="F20" s="18">
        <v>2007</v>
      </c>
      <c r="G20" s="19">
        <v>450000</v>
      </c>
      <c r="H20" s="185">
        <f>PRODUCT(G20,13.359)</f>
        <v>6011550</v>
      </c>
      <c r="I20" s="20" t="s">
        <v>2297</v>
      </c>
    </row>
    <row r="21" spans="1:9" ht="37.5" x14ac:dyDescent="0.45">
      <c r="A21" s="14">
        <v>19</v>
      </c>
      <c r="B21" s="22" t="s">
        <v>2218</v>
      </c>
      <c r="C21" s="23" t="s">
        <v>674</v>
      </c>
      <c r="D21" s="45" t="s">
        <v>15</v>
      </c>
      <c r="E21" s="25"/>
      <c r="F21" s="25">
        <v>2007</v>
      </c>
      <c r="G21" s="26">
        <v>650000</v>
      </c>
      <c r="H21" s="185">
        <f>PRODUCT(G21,13.359)</f>
        <v>8683350</v>
      </c>
      <c r="I21" s="27" t="s">
        <v>2297</v>
      </c>
    </row>
    <row r="22" spans="1:9" ht="37.5" x14ac:dyDescent="0.45">
      <c r="A22" s="14">
        <v>20</v>
      </c>
      <c r="B22" s="22" t="s">
        <v>2252</v>
      </c>
      <c r="C22" s="23" t="s">
        <v>674</v>
      </c>
      <c r="D22" s="45" t="s">
        <v>15</v>
      </c>
      <c r="E22" s="25"/>
      <c r="F22" s="25">
        <v>2007</v>
      </c>
      <c r="G22" s="26">
        <v>600000</v>
      </c>
      <c r="H22" s="185">
        <f>PRODUCT(G22,13.359)</f>
        <v>8015400</v>
      </c>
      <c r="I22" s="27" t="s">
        <v>2297</v>
      </c>
    </row>
    <row r="23" spans="1:9" ht="37.5" x14ac:dyDescent="0.45">
      <c r="A23" s="14">
        <v>21</v>
      </c>
      <c r="B23" s="22" t="s">
        <v>2110</v>
      </c>
      <c r="C23" s="23" t="s">
        <v>674</v>
      </c>
      <c r="D23" s="45" t="s">
        <v>30</v>
      </c>
      <c r="E23" s="25">
        <v>2005</v>
      </c>
      <c r="F23" s="25">
        <v>2008</v>
      </c>
      <c r="G23" s="26">
        <v>80000</v>
      </c>
      <c r="H23" s="185">
        <f t="shared" ref="H23:H30" si="1">PRODUCT(G23,12.542)</f>
        <v>1003360</v>
      </c>
      <c r="I23" s="27" t="s">
        <v>2629</v>
      </c>
    </row>
    <row r="24" spans="1:9" ht="56.25" x14ac:dyDescent="0.45">
      <c r="A24" s="14">
        <v>22</v>
      </c>
      <c r="B24" s="22" t="s">
        <v>2154</v>
      </c>
      <c r="C24" s="23" t="s">
        <v>674</v>
      </c>
      <c r="D24" s="45" t="s">
        <v>15</v>
      </c>
      <c r="E24" s="25">
        <v>2008</v>
      </c>
      <c r="F24" s="25">
        <v>2008</v>
      </c>
      <c r="G24" s="26">
        <v>390000</v>
      </c>
      <c r="H24" s="185">
        <f t="shared" si="1"/>
        <v>4891380</v>
      </c>
      <c r="I24" s="27" t="s">
        <v>2612</v>
      </c>
    </row>
    <row r="25" spans="1:9" ht="56.25" x14ac:dyDescent="0.45">
      <c r="A25" s="14">
        <v>23</v>
      </c>
      <c r="B25" s="22" t="s">
        <v>2155</v>
      </c>
      <c r="C25" s="23" t="s">
        <v>674</v>
      </c>
      <c r="D25" s="45" t="s">
        <v>15</v>
      </c>
      <c r="E25" s="25">
        <v>2008</v>
      </c>
      <c r="F25" s="25">
        <v>2008</v>
      </c>
      <c r="G25" s="26">
        <v>215000</v>
      </c>
      <c r="H25" s="185">
        <f t="shared" si="1"/>
        <v>2696530</v>
      </c>
      <c r="I25" s="27" t="s">
        <v>2613</v>
      </c>
    </row>
    <row r="26" spans="1:9" ht="56.25" x14ac:dyDescent="0.45">
      <c r="A26" s="14">
        <v>24</v>
      </c>
      <c r="B26" s="22" t="s">
        <v>2156</v>
      </c>
      <c r="C26" s="23" t="s">
        <v>674</v>
      </c>
      <c r="D26" s="45" t="s">
        <v>15</v>
      </c>
      <c r="E26" s="25">
        <v>2008</v>
      </c>
      <c r="F26" s="25">
        <v>2008</v>
      </c>
      <c r="G26" s="26">
        <v>500000</v>
      </c>
      <c r="H26" s="185">
        <f t="shared" si="1"/>
        <v>6271000</v>
      </c>
      <c r="I26" s="27" t="s">
        <v>2630</v>
      </c>
    </row>
    <row r="27" spans="1:9" ht="37.5" x14ac:dyDescent="0.45">
      <c r="A27" s="14">
        <v>25</v>
      </c>
      <c r="B27" s="22" t="s">
        <v>2231</v>
      </c>
      <c r="C27" s="23" t="s">
        <v>674</v>
      </c>
      <c r="D27" s="45" t="s">
        <v>15</v>
      </c>
      <c r="E27" s="25"/>
      <c r="F27" s="25">
        <v>2008</v>
      </c>
      <c r="G27" s="26">
        <v>800000</v>
      </c>
      <c r="H27" s="185">
        <f t="shared" si="1"/>
        <v>10033600</v>
      </c>
      <c r="I27" s="27" t="s">
        <v>2297</v>
      </c>
    </row>
    <row r="28" spans="1:9" ht="37.5" x14ac:dyDescent="0.45">
      <c r="A28" s="14">
        <v>26</v>
      </c>
      <c r="B28" s="22" t="s">
        <v>2249</v>
      </c>
      <c r="C28" s="23" t="s">
        <v>674</v>
      </c>
      <c r="D28" s="45" t="s">
        <v>15</v>
      </c>
      <c r="E28" s="25"/>
      <c r="F28" s="25">
        <v>2008</v>
      </c>
      <c r="G28" s="26">
        <v>700000</v>
      </c>
      <c r="H28" s="185">
        <f t="shared" si="1"/>
        <v>8779400</v>
      </c>
      <c r="I28" s="27" t="s">
        <v>2297</v>
      </c>
    </row>
    <row r="29" spans="1:9" x14ac:dyDescent="0.45">
      <c r="A29" s="14">
        <v>27</v>
      </c>
      <c r="B29" s="22" t="s">
        <v>2250</v>
      </c>
      <c r="C29" s="23" t="s">
        <v>674</v>
      </c>
      <c r="D29" s="45" t="s">
        <v>15</v>
      </c>
      <c r="E29" s="25"/>
      <c r="F29" s="25">
        <v>2008</v>
      </c>
      <c r="G29" s="26">
        <v>650000</v>
      </c>
      <c r="H29" s="185">
        <f t="shared" si="1"/>
        <v>8152300</v>
      </c>
      <c r="I29" s="27" t="s">
        <v>2297</v>
      </c>
    </row>
    <row r="30" spans="1:9" ht="37.5" x14ac:dyDescent="0.45">
      <c r="A30" s="14">
        <v>28</v>
      </c>
      <c r="B30" s="22" t="s">
        <v>2251</v>
      </c>
      <c r="C30" s="23" t="s">
        <v>674</v>
      </c>
      <c r="D30" s="45" t="s">
        <v>15</v>
      </c>
      <c r="E30" s="25"/>
      <c r="F30" s="25">
        <v>2008</v>
      </c>
      <c r="G30" s="26">
        <v>650000</v>
      </c>
      <c r="H30" s="185">
        <f t="shared" si="1"/>
        <v>8152300</v>
      </c>
      <c r="I30" s="27" t="s">
        <v>2297</v>
      </c>
    </row>
    <row r="31" spans="1:9" ht="37.5" x14ac:dyDescent="0.45">
      <c r="A31" s="14">
        <v>29</v>
      </c>
      <c r="B31" s="22" t="s">
        <v>2111</v>
      </c>
      <c r="C31" s="23" t="s">
        <v>674</v>
      </c>
      <c r="D31" s="45" t="s">
        <v>30</v>
      </c>
      <c r="E31" s="25">
        <v>2008</v>
      </c>
      <c r="F31" s="25">
        <v>2009</v>
      </c>
      <c r="G31" s="26">
        <v>80000</v>
      </c>
      <c r="H31" s="185">
        <f t="shared" ref="H31:H58" si="2">PRODUCT(G31,11.456)</f>
        <v>916480</v>
      </c>
      <c r="I31" s="27" t="s">
        <v>2631</v>
      </c>
    </row>
    <row r="32" spans="1:9" ht="37.5" x14ac:dyDescent="0.45">
      <c r="A32" s="14">
        <v>30</v>
      </c>
      <c r="B32" s="22" t="s">
        <v>2112</v>
      </c>
      <c r="C32" s="23" t="s">
        <v>674</v>
      </c>
      <c r="D32" s="45" t="s">
        <v>30</v>
      </c>
      <c r="E32" s="25">
        <v>2008</v>
      </c>
      <c r="F32" s="25">
        <v>2009</v>
      </c>
      <c r="G32" s="26">
        <v>50000</v>
      </c>
      <c r="H32" s="185">
        <f t="shared" si="2"/>
        <v>572800</v>
      </c>
      <c r="I32" s="27" t="s">
        <v>2632</v>
      </c>
    </row>
    <row r="33" spans="1:9" ht="75" x14ac:dyDescent="0.45">
      <c r="A33" s="14">
        <v>31</v>
      </c>
      <c r="B33" s="22" t="s">
        <v>2114</v>
      </c>
      <c r="C33" s="23" t="s">
        <v>674</v>
      </c>
      <c r="D33" s="45" t="s">
        <v>30</v>
      </c>
      <c r="E33" s="25">
        <v>1998</v>
      </c>
      <c r="F33" s="25">
        <v>2009</v>
      </c>
      <c r="G33" s="26">
        <v>700000</v>
      </c>
      <c r="H33" s="185">
        <f t="shared" si="2"/>
        <v>8019200</v>
      </c>
      <c r="I33" s="27" t="s">
        <v>2633</v>
      </c>
    </row>
    <row r="34" spans="1:9" ht="56.25" x14ac:dyDescent="0.45">
      <c r="A34" s="14">
        <v>32</v>
      </c>
      <c r="B34" s="22" t="s">
        <v>2116</v>
      </c>
      <c r="C34" s="23" t="s">
        <v>674</v>
      </c>
      <c r="D34" s="45" t="s">
        <v>31</v>
      </c>
      <c r="E34" s="25">
        <v>2004</v>
      </c>
      <c r="F34" s="25">
        <v>2009</v>
      </c>
      <c r="G34" s="26">
        <v>600000</v>
      </c>
      <c r="H34" s="185">
        <f t="shared" si="2"/>
        <v>6873600</v>
      </c>
      <c r="I34" s="27" t="s">
        <v>2786</v>
      </c>
    </row>
    <row r="35" spans="1:9" ht="56.25" x14ac:dyDescent="0.45">
      <c r="A35" s="14">
        <v>33</v>
      </c>
      <c r="B35" s="22" t="s">
        <v>2159</v>
      </c>
      <c r="C35" s="23" t="s">
        <v>674</v>
      </c>
      <c r="D35" s="45" t="s">
        <v>15</v>
      </c>
      <c r="E35" s="25">
        <v>2009</v>
      </c>
      <c r="F35" s="25">
        <v>2009</v>
      </c>
      <c r="G35" s="26">
        <v>300000</v>
      </c>
      <c r="H35" s="185">
        <f t="shared" si="2"/>
        <v>3436800</v>
      </c>
      <c r="I35" s="27" t="s">
        <v>2614</v>
      </c>
    </row>
    <row r="36" spans="1:9" ht="37.5" x14ac:dyDescent="0.45">
      <c r="A36" s="14">
        <v>34</v>
      </c>
      <c r="B36" s="22" t="s">
        <v>2212</v>
      </c>
      <c r="C36" s="23" t="s">
        <v>674</v>
      </c>
      <c r="D36" s="45" t="s">
        <v>15</v>
      </c>
      <c r="E36" s="25"/>
      <c r="F36" s="25">
        <v>2009</v>
      </c>
      <c r="G36" s="26">
        <v>650000</v>
      </c>
      <c r="H36" s="185">
        <f t="shared" si="2"/>
        <v>7446400</v>
      </c>
      <c r="I36" s="27" t="s">
        <v>2297</v>
      </c>
    </row>
    <row r="37" spans="1:9" ht="37.5" x14ac:dyDescent="0.45">
      <c r="A37" s="14">
        <v>35</v>
      </c>
      <c r="B37" s="22" t="s">
        <v>2215</v>
      </c>
      <c r="C37" s="23" t="s">
        <v>674</v>
      </c>
      <c r="D37" s="45" t="s">
        <v>15</v>
      </c>
      <c r="E37" s="25"/>
      <c r="F37" s="25">
        <v>2009</v>
      </c>
      <c r="G37" s="26">
        <v>800000</v>
      </c>
      <c r="H37" s="185">
        <f t="shared" si="2"/>
        <v>9164800</v>
      </c>
      <c r="I37" s="27" t="s">
        <v>2297</v>
      </c>
    </row>
    <row r="38" spans="1:9" ht="37.5" x14ac:dyDescent="0.45">
      <c r="A38" s="14">
        <v>36</v>
      </c>
      <c r="B38" s="22" t="s">
        <v>2216</v>
      </c>
      <c r="C38" s="23" t="s">
        <v>674</v>
      </c>
      <c r="D38" s="45" t="s">
        <v>15</v>
      </c>
      <c r="E38" s="25"/>
      <c r="F38" s="25">
        <v>2009</v>
      </c>
      <c r="G38" s="26">
        <v>750000</v>
      </c>
      <c r="H38" s="185">
        <f t="shared" si="2"/>
        <v>8592000</v>
      </c>
      <c r="I38" s="27" t="s">
        <v>2297</v>
      </c>
    </row>
    <row r="39" spans="1:9" ht="37.5" x14ac:dyDescent="0.45">
      <c r="A39" s="14">
        <v>37</v>
      </c>
      <c r="B39" s="22" t="s">
        <v>2217</v>
      </c>
      <c r="C39" s="23" t="s">
        <v>674</v>
      </c>
      <c r="D39" s="45" t="s">
        <v>15</v>
      </c>
      <c r="E39" s="25"/>
      <c r="F39" s="25">
        <v>2009</v>
      </c>
      <c r="G39" s="26">
        <v>750000</v>
      </c>
      <c r="H39" s="185">
        <f t="shared" si="2"/>
        <v>8592000</v>
      </c>
      <c r="I39" s="27" t="s">
        <v>2297</v>
      </c>
    </row>
    <row r="40" spans="1:9" ht="37.5" x14ac:dyDescent="0.45">
      <c r="A40" s="14">
        <v>38</v>
      </c>
      <c r="B40" s="22" t="s">
        <v>2223</v>
      </c>
      <c r="C40" s="23" t="s">
        <v>674</v>
      </c>
      <c r="D40" s="45" t="s">
        <v>15</v>
      </c>
      <c r="E40" s="25"/>
      <c r="F40" s="25">
        <v>2009</v>
      </c>
      <c r="G40" s="26">
        <v>700000</v>
      </c>
      <c r="H40" s="185">
        <f t="shared" si="2"/>
        <v>8019200</v>
      </c>
      <c r="I40" s="27" t="s">
        <v>2297</v>
      </c>
    </row>
    <row r="41" spans="1:9" ht="37.5" x14ac:dyDescent="0.45">
      <c r="A41" s="14">
        <v>39</v>
      </c>
      <c r="B41" s="22" t="s">
        <v>2238</v>
      </c>
      <c r="C41" s="23" t="s">
        <v>674</v>
      </c>
      <c r="D41" s="45" t="s">
        <v>15</v>
      </c>
      <c r="E41" s="25"/>
      <c r="F41" s="25">
        <v>2009</v>
      </c>
      <c r="G41" s="26">
        <v>1500000</v>
      </c>
      <c r="H41" s="185">
        <f t="shared" si="2"/>
        <v>17184000</v>
      </c>
      <c r="I41" s="27" t="s">
        <v>2297</v>
      </c>
    </row>
    <row r="42" spans="1:9" ht="37.5" x14ac:dyDescent="0.45">
      <c r="A42" s="14">
        <v>40</v>
      </c>
      <c r="B42" s="22" t="s">
        <v>2239</v>
      </c>
      <c r="C42" s="23" t="s">
        <v>674</v>
      </c>
      <c r="D42" s="45" t="s">
        <v>15</v>
      </c>
      <c r="E42" s="25"/>
      <c r="F42" s="25">
        <v>2009</v>
      </c>
      <c r="G42" s="26">
        <v>800000</v>
      </c>
      <c r="H42" s="185">
        <f t="shared" si="2"/>
        <v>9164800</v>
      </c>
      <c r="I42" s="27" t="s">
        <v>2297</v>
      </c>
    </row>
    <row r="43" spans="1:9" ht="37.5" x14ac:dyDescent="0.45">
      <c r="A43" s="14">
        <v>41</v>
      </c>
      <c r="B43" s="22" t="s">
        <v>2240</v>
      </c>
      <c r="C43" s="23" t="s">
        <v>674</v>
      </c>
      <c r="D43" s="45" t="s">
        <v>15</v>
      </c>
      <c r="E43" s="25"/>
      <c r="F43" s="25">
        <v>2009</v>
      </c>
      <c r="G43" s="26">
        <v>800000</v>
      </c>
      <c r="H43" s="185">
        <f t="shared" si="2"/>
        <v>9164800</v>
      </c>
      <c r="I43" s="27" t="s">
        <v>2297</v>
      </c>
    </row>
    <row r="44" spans="1:9" ht="37.5" x14ac:dyDescent="0.45">
      <c r="A44" s="14">
        <v>42</v>
      </c>
      <c r="B44" s="22" t="s">
        <v>2241</v>
      </c>
      <c r="C44" s="23" t="s">
        <v>674</v>
      </c>
      <c r="D44" s="45" t="s">
        <v>15</v>
      </c>
      <c r="E44" s="25"/>
      <c r="F44" s="25">
        <v>2009</v>
      </c>
      <c r="G44" s="26">
        <v>1500000</v>
      </c>
      <c r="H44" s="185">
        <f t="shared" si="2"/>
        <v>17184000</v>
      </c>
      <c r="I44" s="27" t="s">
        <v>2297</v>
      </c>
    </row>
    <row r="45" spans="1:9" ht="37.5" x14ac:dyDescent="0.45">
      <c r="A45" s="14">
        <v>43</v>
      </c>
      <c r="B45" s="22" t="s">
        <v>2242</v>
      </c>
      <c r="C45" s="23" t="s">
        <v>674</v>
      </c>
      <c r="D45" s="45" t="s">
        <v>15</v>
      </c>
      <c r="E45" s="25"/>
      <c r="F45" s="25">
        <v>2009</v>
      </c>
      <c r="G45" s="26">
        <v>1500000</v>
      </c>
      <c r="H45" s="185">
        <f t="shared" si="2"/>
        <v>17184000</v>
      </c>
      <c r="I45" s="27" t="s">
        <v>2297</v>
      </c>
    </row>
    <row r="46" spans="1:9" x14ac:dyDescent="0.45">
      <c r="A46" s="14">
        <v>44</v>
      </c>
      <c r="B46" s="22" t="s">
        <v>2243</v>
      </c>
      <c r="C46" s="23" t="s">
        <v>674</v>
      </c>
      <c r="D46" s="45" t="s">
        <v>15</v>
      </c>
      <c r="E46" s="25"/>
      <c r="F46" s="25">
        <v>2009</v>
      </c>
      <c r="G46" s="26">
        <v>1500000</v>
      </c>
      <c r="H46" s="185">
        <f t="shared" si="2"/>
        <v>17184000</v>
      </c>
      <c r="I46" s="27" t="s">
        <v>2297</v>
      </c>
    </row>
    <row r="47" spans="1:9" x14ac:dyDescent="0.45">
      <c r="A47" s="14">
        <v>45</v>
      </c>
      <c r="B47" s="22" t="s">
        <v>2244</v>
      </c>
      <c r="C47" s="23" t="s">
        <v>674</v>
      </c>
      <c r="D47" s="45" t="s">
        <v>15</v>
      </c>
      <c r="E47" s="25"/>
      <c r="F47" s="25">
        <v>2009</v>
      </c>
      <c r="G47" s="26">
        <v>1000000</v>
      </c>
      <c r="H47" s="185">
        <f t="shared" si="2"/>
        <v>11456000</v>
      </c>
      <c r="I47" s="27" t="s">
        <v>2297</v>
      </c>
    </row>
    <row r="48" spans="1:9" ht="37.5" x14ac:dyDescent="0.45">
      <c r="A48" s="14">
        <v>46</v>
      </c>
      <c r="B48" s="22" t="s">
        <v>2245</v>
      </c>
      <c r="C48" s="23" t="s">
        <v>674</v>
      </c>
      <c r="D48" s="45" t="s">
        <v>15</v>
      </c>
      <c r="E48" s="25"/>
      <c r="F48" s="25">
        <v>2009</v>
      </c>
      <c r="G48" s="26">
        <v>1250000</v>
      </c>
      <c r="H48" s="185">
        <f t="shared" si="2"/>
        <v>14320000</v>
      </c>
      <c r="I48" s="27" t="s">
        <v>2297</v>
      </c>
    </row>
    <row r="49" spans="1:9" ht="37.5" x14ac:dyDescent="0.45">
      <c r="A49" s="14">
        <v>47</v>
      </c>
      <c r="B49" s="22" t="s">
        <v>2246</v>
      </c>
      <c r="C49" s="23" t="s">
        <v>674</v>
      </c>
      <c r="D49" s="45" t="s">
        <v>15</v>
      </c>
      <c r="E49" s="25"/>
      <c r="F49" s="25">
        <v>2009</v>
      </c>
      <c r="G49" s="26">
        <v>900000</v>
      </c>
      <c r="H49" s="185">
        <f t="shared" si="2"/>
        <v>10310400</v>
      </c>
      <c r="I49" s="27" t="s">
        <v>2297</v>
      </c>
    </row>
    <row r="50" spans="1:9" ht="37.5" x14ac:dyDescent="0.45">
      <c r="A50" s="14">
        <v>48</v>
      </c>
      <c r="B50" s="22" t="s">
        <v>2247</v>
      </c>
      <c r="C50" s="23" t="s">
        <v>674</v>
      </c>
      <c r="D50" s="45" t="s">
        <v>15</v>
      </c>
      <c r="E50" s="25"/>
      <c r="F50" s="25">
        <v>2009</v>
      </c>
      <c r="G50" s="26">
        <v>850000</v>
      </c>
      <c r="H50" s="185">
        <f t="shared" si="2"/>
        <v>9737600</v>
      </c>
      <c r="I50" s="27" t="s">
        <v>2297</v>
      </c>
    </row>
    <row r="51" spans="1:9" ht="37.5" x14ac:dyDescent="0.45">
      <c r="A51" s="14">
        <v>49</v>
      </c>
      <c r="B51" s="22" t="s">
        <v>2248</v>
      </c>
      <c r="C51" s="23" t="s">
        <v>674</v>
      </c>
      <c r="D51" s="45" t="s">
        <v>15</v>
      </c>
      <c r="E51" s="25"/>
      <c r="F51" s="25">
        <v>2009</v>
      </c>
      <c r="G51" s="26">
        <v>750000</v>
      </c>
      <c r="H51" s="185">
        <f t="shared" si="2"/>
        <v>8592000</v>
      </c>
      <c r="I51" s="27" t="s">
        <v>2297</v>
      </c>
    </row>
    <row r="52" spans="1:9" ht="37.5" x14ac:dyDescent="0.45">
      <c r="A52" s="14">
        <v>50</v>
      </c>
      <c r="B52" s="22" t="s">
        <v>2256</v>
      </c>
      <c r="C52" s="23" t="s">
        <v>674</v>
      </c>
      <c r="D52" s="45" t="s">
        <v>40</v>
      </c>
      <c r="E52" s="25">
        <v>2008</v>
      </c>
      <c r="F52" s="25">
        <v>2009</v>
      </c>
      <c r="G52" s="26">
        <v>6000000</v>
      </c>
      <c r="H52" s="185">
        <f t="shared" si="2"/>
        <v>68736000</v>
      </c>
      <c r="I52" s="27" t="s">
        <v>2608</v>
      </c>
    </row>
    <row r="53" spans="1:9" ht="37.5" x14ac:dyDescent="0.45">
      <c r="A53" s="14">
        <v>51</v>
      </c>
      <c r="B53" s="22" t="s">
        <v>2257</v>
      </c>
      <c r="C53" s="23" t="s">
        <v>674</v>
      </c>
      <c r="D53" s="45" t="s">
        <v>40</v>
      </c>
      <c r="E53" s="25">
        <v>2008</v>
      </c>
      <c r="F53" s="25">
        <v>2009</v>
      </c>
      <c r="G53" s="26">
        <v>2000000</v>
      </c>
      <c r="H53" s="185">
        <f t="shared" si="2"/>
        <v>22912000</v>
      </c>
      <c r="I53" s="27" t="s">
        <v>2301</v>
      </c>
    </row>
    <row r="54" spans="1:9" ht="37.5" x14ac:dyDescent="0.45">
      <c r="A54" s="14">
        <v>52</v>
      </c>
      <c r="B54" s="22" t="s">
        <v>2259</v>
      </c>
      <c r="C54" s="23" t="s">
        <v>674</v>
      </c>
      <c r="D54" s="45" t="s">
        <v>40</v>
      </c>
      <c r="E54" s="25">
        <v>2004</v>
      </c>
      <c r="F54" s="25">
        <v>2009</v>
      </c>
      <c r="G54" s="26">
        <v>3000000</v>
      </c>
      <c r="H54" s="185">
        <f t="shared" si="2"/>
        <v>34368000</v>
      </c>
      <c r="I54" s="27" t="s">
        <v>2302</v>
      </c>
    </row>
    <row r="55" spans="1:9" ht="37.5" x14ac:dyDescent="0.45">
      <c r="A55" s="14">
        <v>53</v>
      </c>
      <c r="B55" s="22" t="s">
        <v>2262</v>
      </c>
      <c r="C55" s="23" t="s">
        <v>674</v>
      </c>
      <c r="D55" s="45" t="s">
        <v>40</v>
      </c>
      <c r="E55" s="25">
        <v>2007</v>
      </c>
      <c r="F55" s="25">
        <v>2009</v>
      </c>
      <c r="G55" s="26">
        <v>3000000</v>
      </c>
      <c r="H55" s="185">
        <f t="shared" si="2"/>
        <v>34368000</v>
      </c>
      <c r="I55" s="27" t="s">
        <v>2301</v>
      </c>
    </row>
    <row r="56" spans="1:9" ht="93.75" x14ac:dyDescent="0.45">
      <c r="A56" s="14">
        <v>54</v>
      </c>
      <c r="B56" s="22" t="s">
        <v>2265</v>
      </c>
      <c r="C56" s="23" t="s">
        <v>674</v>
      </c>
      <c r="D56" s="45" t="s">
        <v>40</v>
      </c>
      <c r="E56" s="25">
        <v>2003</v>
      </c>
      <c r="F56" s="25">
        <v>2009</v>
      </c>
      <c r="G56" s="26">
        <v>6000000</v>
      </c>
      <c r="H56" s="185">
        <f t="shared" si="2"/>
        <v>68736000</v>
      </c>
      <c r="I56" s="27" t="s">
        <v>2303</v>
      </c>
    </row>
    <row r="57" spans="1:9" ht="93.75" x14ac:dyDescent="0.45">
      <c r="A57" s="14">
        <v>55</v>
      </c>
      <c r="B57" s="22" t="s">
        <v>2266</v>
      </c>
      <c r="C57" s="23" t="s">
        <v>674</v>
      </c>
      <c r="D57" s="45" t="s">
        <v>40</v>
      </c>
      <c r="E57" s="25">
        <v>2008</v>
      </c>
      <c r="F57" s="25">
        <v>2009</v>
      </c>
      <c r="G57" s="26">
        <v>1000000</v>
      </c>
      <c r="H57" s="185">
        <f t="shared" si="2"/>
        <v>11456000</v>
      </c>
      <c r="I57" s="27" t="s">
        <v>2303</v>
      </c>
    </row>
    <row r="58" spans="1:9" ht="112.5" x14ac:dyDescent="0.45">
      <c r="A58" s="14">
        <v>56</v>
      </c>
      <c r="B58" s="22" t="s">
        <v>2291</v>
      </c>
      <c r="C58" s="23" t="s">
        <v>674</v>
      </c>
      <c r="D58" s="45" t="s">
        <v>9</v>
      </c>
      <c r="E58" s="25">
        <v>2007</v>
      </c>
      <c r="F58" s="25">
        <v>2009</v>
      </c>
      <c r="G58" s="26">
        <v>500000</v>
      </c>
      <c r="H58" s="185">
        <f t="shared" si="2"/>
        <v>5728000</v>
      </c>
      <c r="I58" s="27" t="s">
        <v>2309</v>
      </c>
    </row>
    <row r="59" spans="1:9" ht="56.25" x14ac:dyDescent="0.45">
      <c r="A59" s="14">
        <v>57</v>
      </c>
      <c r="B59" s="22" t="s">
        <v>2160</v>
      </c>
      <c r="C59" s="23" t="s">
        <v>674</v>
      </c>
      <c r="D59" s="45" t="s">
        <v>15</v>
      </c>
      <c r="E59" s="25">
        <v>2010</v>
      </c>
      <c r="F59" s="25">
        <v>2010</v>
      </c>
      <c r="G59" s="26">
        <v>2500000</v>
      </c>
      <c r="H59" s="185">
        <f t="shared" ref="H59:H67" si="3">PRODUCT(G59,11.174)</f>
        <v>27935000</v>
      </c>
      <c r="I59" s="27" t="s">
        <v>2689</v>
      </c>
    </row>
    <row r="60" spans="1:9" ht="56.25" x14ac:dyDescent="0.45">
      <c r="A60" s="14">
        <v>58</v>
      </c>
      <c r="B60" s="22" t="s">
        <v>2161</v>
      </c>
      <c r="C60" s="23" t="s">
        <v>674</v>
      </c>
      <c r="D60" s="45" t="s">
        <v>15</v>
      </c>
      <c r="E60" s="25">
        <v>2010</v>
      </c>
      <c r="F60" s="25">
        <v>2010</v>
      </c>
      <c r="G60" s="26">
        <v>1500000</v>
      </c>
      <c r="H60" s="185">
        <f t="shared" si="3"/>
        <v>16761000</v>
      </c>
      <c r="I60" s="27" t="s">
        <v>2615</v>
      </c>
    </row>
    <row r="61" spans="1:9" ht="37.5" x14ac:dyDescent="0.45">
      <c r="A61" s="14">
        <v>59</v>
      </c>
      <c r="B61" s="22" t="s">
        <v>2168</v>
      </c>
      <c r="C61" s="23" t="s">
        <v>674</v>
      </c>
      <c r="D61" s="45" t="s">
        <v>15</v>
      </c>
      <c r="E61" s="25">
        <v>2011</v>
      </c>
      <c r="F61" s="25">
        <v>2010</v>
      </c>
      <c r="G61" s="26">
        <v>150000</v>
      </c>
      <c r="H61" s="185">
        <f t="shared" si="3"/>
        <v>1676100</v>
      </c>
      <c r="I61" s="27" t="s">
        <v>2621</v>
      </c>
    </row>
    <row r="62" spans="1:9" ht="37.5" x14ac:dyDescent="0.45">
      <c r="A62" s="14">
        <v>60</v>
      </c>
      <c r="B62" s="22" t="s">
        <v>2220</v>
      </c>
      <c r="C62" s="23" t="s">
        <v>674</v>
      </c>
      <c r="D62" s="45" t="s">
        <v>15</v>
      </c>
      <c r="E62" s="25"/>
      <c r="F62" s="25">
        <v>2010</v>
      </c>
      <c r="G62" s="26">
        <v>720000</v>
      </c>
      <c r="H62" s="185">
        <f t="shared" si="3"/>
        <v>8045280</v>
      </c>
      <c r="I62" s="27" t="s">
        <v>2297</v>
      </c>
    </row>
    <row r="63" spans="1:9" ht="37.5" x14ac:dyDescent="0.45">
      <c r="A63" s="14">
        <v>61</v>
      </c>
      <c r="B63" s="22" t="s">
        <v>2224</v>
      </c>
      <c r="C63" s="23" t="s">
        <v>674</v>
      </c>
      <c r="D63" s="45" t="s">
        <v>15</v>
      </c>
      <c r="E63" s="25"/>
      <c r="F63" s="25">
        <v>2010</v>
      </c>
      <c r="G63" s="26">
        <v>700000</v>
      </c>
      <c r="H63" s="185">
        <f t="shared" si="3"/>
        <v>7821800</v>
      </c>
      <c r="I63" s="27" t="s">
        <v>2297</v>
      </c>
    </row>
    <row r="64" spans="1:9" ht="37.5" x14ac:dyDescent="0.45">
      <c r="A64" s="14">
        <v>62</v>
      </c>
      <c r="B64" s="22" t="s">
        <v>2235</v>
      </c>
      <c r="C64" s="23" t="s">
        <v>674</v>
      </c>
      <c r="D64" s="45" t="s">
        <v>15</v>
      </c>
      <c r="E64" s="25"/>
      <c r="F64" s="25">
        <v>2010</v>
      </c>
      <c r="G64" s="26">
        <v>750000</v>
      </c>
      <c r="H64" s="185">
        <f t="shared" si="3"/>
        <v>8380500</v>
      </c>
      <c r="I64" s="27" t="s">
        <v>2297</v>
      </c>
    </row>
    <row r="65" spans="1:9" ht="37.5" x14ac:dyDescent="0.45">
      <c r="A65" s="14">
        <v>63</v>
      </c>
      <c r="B65" s="22" t="s">
        <v>2236</v>
      </c>
      <c r="C65" s="23" t="s">
        <v>674</v>
      </c>
      <c r="D65" s="45" t="s">
        <v>15</v>
      </c>
      <c r="E65" s="25"/>
      <c r="F65" s="25">
        <v>2010</v>
      </c>
      <c r="G65" s="26">
        <v>700000</v>
      </c>
      <c r="H65" s="185">
        <f t="shared" si="3"/>
        <v>7821800</v>
      </c>
      <c r="I65" s="27" t="s">
        <v>2297</v>
      </c>
    </row>
    <row r="66" spans="1:9" ht="37.5" x14ac:dyDescent="0.45">
      <c r="A66" s="14">
        <v>64</v>
      </c>
      <c r="B66" s="22" t="s">
        <v>2237</v>
      </c>
      <c r="C66" s="23" t="s">
        <v>674</v>
      </c>
      <c r="D66" s="45" t="s">
        <v>15</v>
      </c>
      <c r="E66" s="25"/>
      <c r="F66" s="25">
        <v>2010</v>
      </c>
      <c r="G66" s="26">
        <v>2000000</v>
      </c>
      <c r="H66" s="185">
        <f t="shared" si="3"/>
        <v>22348000</v>
      </c>
      <c r="I66" s="27" t="s">
        <v>2297</v>
      </c>
    </row>
    <row r="67" spans="1:9" ht="75" x14ac:dyDescent="0.45">
      <c r="A67" s="14">
        <v>65</v>
      </c>
      <c r="B67" s="22" t="s">
        <v>2270</v>
      </c>
      <c r="C67" s="23" t="s">
        <v>674</v>
      </c>
      <c r="D67" s="45" t="s">
        <v>33</v>
      </c>
      <c r="E67" s="25">
        <v>2008</v>
      </c>
      <c r="F67" s="25">
        <v>2010</v>
      </c>
      <c r="G67" s="26">
        <v>1000000</v>
      </c>
      <c r="H67" s="185">
        <f t="shared" si="3"/>
        <v>11174000</v>
      </c>
      <c r="I67" s="27" t="s">
        <v>2634</v>
      </c>
    </row>
    <row r="68" spans="1:9" ht="56.25" x14ac:dyDescent="0.45">
      <c r="A68" s="14">
        <v>66</v>
      </c>
      <c r="B68" s="22" t="s">
        <v>2117</v>
      </c>
      <c r="C68" s="23" t="s">
        <v>674</v>
      </c>
      <c r="D68" s="45" t="s">
        <v>31</v>
      </c>
      <c r="E68" s="25">
        <v>2009</v>
      </c>
      <c r="F68" s="25">
        <v>2011</v>
      </c>
      <c r="G68" s="26">
        <v>750000</v>
      </c>
      <c r="H68" s="185">
        <f t="shared" ref="H68:H79" si="4">PRODUCT(G68,10.373)</f>
        <v>7779749.9999999991</v>
      </c>
      <c r="I68" s="27" t="s">
        <v>2635</v>
      </c>
    </row>
    <row r="69" spans="1:9" ht="56.25" x14ac:dyDescent="0.45">
      <c r="A69" s="14">
        <v>67</v>
      </c>
      <c r="B69" s="22" t="s">
        <v>2162</v>
      </c>
      <c r="C69" s="23" t="s">
        <v>674</v>
      </c>
      <c r="D69" s="45" t="s">
        <v>15</v>
      </c>
      <c r="E69" s="25">
        <v>2011</v>
      </c>
      <c r="F69" s="25">
        <v>2011</v>
      </c>
      <c r="G69" s="26">
        <v>250000</v>
      </c>
      <c r="H69" s="185">
        <f t="shared" si="4"/>
        <v>2593250</v>
      </c>
      <c r="I69" s="27" t="s">
        <v>2616</v>
      </c>
    </row>
    <row r="70" spans="1:9" ht="56.25" x14ac:dyDescent="0.45">
      <c r="A70" s="14">
        <v>68</v>
      </c>
      <c r="B70" s="22" t="s">
        <v>2163</v>
      </c>
      <c r="C70" s="23" t="s">
        <v>674</v>
      </c>
      <c r="D70" s="45" t="s">
        <v>15</v>
      </c>
      <c r="E70" s="25">
        <v>2011</v>
      </c>
      <c r="F70" s="25">
        <v>2011</v>
      </c>
      <c r="G70" s="26">
        <v>300000</v>
      </c>
      <c r="H70" s="185">
        <f t="shared" si="4"/>
        <v>3111900</v>
      </c>
      <c r="I70" s="27" t="s">
        <v>2617</v>
      </c>
    </row>
    <row r="71" spans="1:9" ht="37.5" x14ac:dyDescent="0.45">
      <c r="A71" s="14">
        <v>69</v>
      </c>
      <c r="B71" s="22" t="s">
        <v>2164</v>
      </c>
      <c r="C71" s="23" t="s">
        <v>674</v>
      </c>
      <c r="D71" s="45" t="s">
        <v>15</v>
      </c>
      <c r="E71" s="25">
        <v>2011</v>
      </c>
      <c r="F71" s="25">
        <v>2011</v>
      </c>
      <c r="G71" s="26">
        <v>150000</v>
      </c>
      <c r="H71" s="185">
        <f t="shared" si="4"/>
        <v>1555950</v>
      </c>
      <c r="I71" s="27" t="s">
        <v>2636</v>
      </c>
    </row>
    <row r="72" spans="1:9" ht="37.5" x14ac:dyDescent="0.45">
      <c r="A72" s="14">
        <v>70</v>
      </c>
      <c r="B72" s="22" t="s">
        <v>2165</v>
      </c>
      <c r="C72" s="23" t="s">
        <v>674</v>
      </c>
      <c r="D72" s="45" t="s">
        <v>15</v>
      </c>
      <c r="E72" s="25">
        <v>2011</v>
      </c>
      <c r="F72" s="25">
        <v>2011</v>
      </c>
      <c r="G72" s="26">
        <v>1000000</v>
      </c>
      <c r="H72" s="185">
        <f t="shared" si="4"/>
        <v>10373000</v>
      </c>
      <c r="I72" s="27" t="s">
        <v>2609</v>
      </c>
    </row>
    <row r="73" spans="1:9" x14ac:dyDescent="0.45">
      <c r="A73" s="14">
        <v>71</v>
      </c>
      <c r="B73" s="22" t="s">
        <v>2166</v>
      </c>
      <c r="C73" s="23" t="s">
        <v>674</v>
      </c>
      <c r="D73" s="45" t="s">
        <v>15</v>
      </c>
      <c r="E73" s="25">
        <v>2011</v>
      </c>
      <c r="F73" s="25">
        <v>2011</v>
      </c>
      <c r="G73" s="26">
        <v>450000</v>
      </c>
      <c r="H73" s="185">
        <f t="shared" si="4"/>
        <v>4667850</v>
      </c>
      <c r="I73" s="27" t="s">
        <v>2637</v>
      </c>
    </row>
    <row r="74" spans="1:9" ht="37.5" x14ac:dyDescent="0.45">
      <c r="A74" s="14">
        <v>72</v>
      </c>
      <c r="B74" s="22" t="s">
        <v>2167</v>
      </c>
      <c r="C74" s="23" t="s">
        <v>674</v>
      </c>
      <c r="D74" s="45" t="s">
        <v>15</v>
      </c>
      <c r="E74" s="25">
        <v>2011</v>
      </c>
      <c r="F74" s="25">
        <v>2011</v>
      </c>
      <c r="G74" s="26">
        <v>650000</v>
      </c>
      <c r="H74" s="185">
        <f t="shared" si="4"/>
        <v>6742450</v>
      </c>
      <c r="I74" s="27" t="s">
        <v>2636</v>
      </c>
    </row>
    <row r="75" spans="1:9" ht="37.5" x14ac:dyDescent="0.45">
      <c r="A75" s="14">
        <v>73</v>
      </c>
      <c r="B75" s="22" t="s">
        <v>2219</v>
      </c>
      <c r="C75" s="23" t="s">
        <v>674</v>
      </c>
      <c r="D75" s="45" t="s">
        <v>15</v>
      </c>
      <c r="E75" s="25"/>
      <c r="F75" s="25">
        <v>2011</v>
      </c>
      <c r="G75" s="26">
        <v>650000</v>
      </c>
      <c r="H75" s="185">
        <f t="shared" si="4"/>
        <v>6742450</v>
      </c>
      <c r="I75" s="27" t="s">
        <v>2297</v>
      </c>
    </row>
    <row r="76" spans="1:9" ht="37.5" x14ac:dyDescent="0.45">
      <c r="A76" s="14">
        <v>74</v>
      </c>
      <c r="B76" s="22" t="s">
        <v>2232</v>
      </c>
      <c r="C76" s="23" t="s">
        <v>674</v>
      </c>
      <c r="D76" s="45" t="s">
        <v>15</v>
      </c>
      <c r="E76" s="25"/>
      <c r="F76" s="25">
        <v>2011</v>
      </c>
      <c r="G76" s="26">
        <v>1000000</v>
      </c>
      <c r="H76" s="185">
        <f t="shared" si="4"/>
        <v>10373000</v>
      </c>
      <c r="I76" s="27" t="s">
        <v>2297</v>
      </c>
    </row>
    <row r="77" spans="1:9" ht="56.25" x14ac:dyDescent="0.45">
      <c r="A77" s="14">
        <v>75</v>
      </c>
      <c r="B77" s="22" t="s">
        <v>2233</v>
      </c>
      <c r="C77" s="23" t="s">
        <v>674</v>
      </c>
      <c r="D77" s="45" t="s">
        <v>15</v>
      </c>
      <c r="E77" s="25"/>
      <c r="F77" s="25">
        <v>2011</v>
      </c>
      <c r="G77" s="26">
        <v>800000</v>
      </c>
      <c r="H77" s="185">
        <f t="shared" si="4"/>
        <v>8298399.9999999991</v>
      </c>
      <c r="I77" s="27" t="s">
        <v>2297</v>
      </c>
    </row>
    <row r="78" spans="1:9" ht="37.5" x14ac:dyDescent="0.45">
      <c r="A78" s="14">
        <v>76</v>
      </c>
      <c r="B78" s="22" t="s">
        <v>2234</v>
      </c>
      <c r="C78" s="23" t="s">
        <v>674</v>
      </c>
      <c r="D78" s="45" t="s">
        <v>15</v>
      </c>
      <c r="E78" s="25"/>
      <c r="F78" s="25">
        <v>2011</v>
      </c>
      <c r="G78" s="26">
        <v>750000</v>
      </c>
      <c r="H78" s="185">
        <f t="shared" si="4"/>
        <v>7779749.9999999991</v>
      </c>
      <c r="I78" s="27" t="s">
        <v>2297</v>
      </c>
    </row>
    <row r="79" spans="1:9" ht="75" x14ac:dyDescent="0.45">
      <c r="A79" s="14">
        <v>77</v>
      </c>
      <c r="B79" s="22" t="s">
        <v>2267</v>
      </c>
      <c r="C79" s="23" t="s">
        <v>674</v>
      </c>
      <c r="D79" s="45" t="s">
        <v>33</v>
      </c>
      <c r="E79" s="25">
        <v>2009</v>
      </c>
      <c r="F79" s="25">
        <v>2011</v>
      </c>
      <c r="G79" s="26">
        <v>400000</v>
      </c>
      <c r="H79" s="185">
        <f t="shared" si="4"/>
        <v>4149199.9999999995</v>
      </c>
      <c r="I79" s="27" t="s">
        <v>2638</v>
      </c>
    </row>
    <row r="80" spans="1:9" ht="37.5" x14ac:dyDescent="0.45">
      <c r="A80" s="14">
        <v>78</v>
      </c>
      <c r="B80" s="22" t="s">
        <v>2157</v>
      </c>
      <c r="C80" s="23" t="s">
        <v>674</v>
      </c>
      <c r="D80" s="45" t="s">
        <v>15</v>
      </c>
      <c r="E80" s="25">
        <v>2008</v>
      </c>
      <c r="F80" s="25">
        <v>2012</v>
      </c>
      <c r="G80" s="26">
        <v>200000</v>
      </c>
      <c r="H80" s="185">
        <f t="shared" ref="H80:H89" si="5">PRODUCT(G80,10.555)</f>
        <v>2111000</v>
      </c>
      <c r="I80" s="27" t="s">
        <v>2639</v>
      </c>
    </row>
    <row r="81" spans="1:9" ht="56.25" x14ac:dyDescent="0.45">
      <c r="A81" s="14">
        <v>79</v>
      </c>
      <c r="B81" s="22" t="s">
        <v>2158</v>
      </c>
      <c r="C81" s="23" t="s">
        <v>674</v>
      </c>
      <c r="D81" s="45" t="s">
        <v>15</v>
      </c>
      <c r="E81" s="25">
        <v>2009</v>
      </c>
      <c r="F81" s="25">
        <v>2012</v>
      </c>
      <c r="G81" s="26">
        <v>450000</v>
      </c>
      <c r="H81" s="185">
        <f t="shared" si="5"/>
        <v>4749750</v>
      </c>
      <c r="I81" s="27" t="s">
        <v>2611</v>
      </c>
    </row>
    <row r="82" spans="1:9" ht="56.25" x14ac:dyDescent="0.45">
      <c r="A82" s="14">
        <v>80</v>
      </c>
      <c r="B82" s="22" t="s">
        <v>2206</v>
      </c>
      <c r="C82" s="23" t="s">
        <v>674</v>
      </c>
      <c r="D82" s="45" t="s">
        <v>15</v>
      </c>
      <c r="E82" s="25"/>
      <c r="F82" s="25">
        <v>2012</v>
      </c>
      <c r="G82" s="26">
        <v>500000</v>
      </c>
      <c r="H82" s="185">
        <f t="shared" si="5"/>
        <v>5277500</v>
      </c>
      <c r="I82" s="27" t="s">
        <v>2297</v>
      </c>
    </row>
    <row r="83" spans="1:9" ht="37.5" x14ac:dyDescent="0.45">
      <c r="A83" s="14">
        <v>81</v>
      </c>
      <c r="B83" s="22" t="s">
        <v>2207</v>
      </c>
      <c r="C83" s="23" t="s">
        <v>674</v>
      </c>
      <c r="D83" s="45" t="s">
        <v>15</v>
      </c>
      <c r="E83" s="25"/>
      <c r="F83" s="25">
        <v>2012</v>
      </c>
      <c r="G83" s="26">
        <v>450000</v>
      </c>
      <c r="H83" s="185">
        <f t="shared" si="5"/>
        <v>4749750</v>
      </c>
      <c r="I83" s="27" t="s">
        <v>2298</v>
      </c>
    </row>
    <row r="84" spans="1:9" ht="37.5" x14ac:dyDescent="0.45">
      <c r="A84" s="14">
        <v>82</v>
      </c>
      <c r="B84" s="22" t="s">
        <v>2211</v>
      </c>
      <c r="C84" s="23" t="s">
        <v>674</v>
      </c>
      <c r="D84" s="45" t="s">
        <v>15</v>
      </c>
      <c r="E84" s="25"/>
      <c r="F84" s="25">
        <v>2012</v>
      </c>
      <c r="G84" s="26">
        <v>560000</v>
      </c>
      <c r="H84" s="185">
        <f t="shared" si="5"/>
        <v>5910800</v>
      </c>
      <c r="I84" s="27" t="s">
        <v>2297</v>
      </c>
    </row>
    <row r="85" spans="1:9" ht="37.5" x14ac:dyDescent="0.45">
      <c r="A85" s="14">
        <v>83</v>
      </c>
      <c r="B85" s="22" t="s">
        <v>2222</v>
      </c>
      <c r="C85" s="23" t="s">
        <v>674</v>
      </c>
      <c r="D85" s="45" t="s">
        <v>15</v>
      </c>
      <c r="E85" s="25"/>
      <c r="F85" s="25">
        <v>2012</v>
      </c>
      <c r="G85" s="26">
        <v>800000</v>
      </c>
      <c r="H85" s="185">
        <f t="shared" si="5"/>
        <v>8444000</v>
      </c>
      <c r="I85" s="27" t="s">
        <v>2297</v>
      </c>
    </row>
    <row r="86" spans="1:9" ht="37.5" x14ac:dyDescent="0.45">
      <c r="A86" s="14">
        <v>84</v>
      </c>
      <c r="B86" s="22" t="s">
        <v>2227</v>
      </c>
      <c r="C86" s="23" t="s">
        <v>674</v>
      </c>
      <c r="D86" s="45" t="s">
        <v>15</v>
      </c>
      <c r="E86" s="25"/>
      <c r="F86" s="25">
        <v>2012</v>
      </c>
      <c r="G86" s="26">
        <v>1500000</v>
      </c>
      <c r="H86" s="185">
        <f t="shared" si="5"/>
        <v>15832500</v>
      </c>
      <c r="I86" s="27" t="s">
        <v>2297</v>
      </c>
    </row>
    <row r="87" spans="1:9" ht="37.5" x14ac:dyDescent="0.45">
      <c r="A87" s="14">
        <v>85</v>
      </c>
      <c r="B87" s="22" t="s">
        <v>2228</v>
      </c>
      <c r="C87" s="23" t="s">
        <v>674</v>
      </c>
      <c r="D87" s="45" t="s">
        <v>15</v>
      </c>
      <c r="E87" s="25"/>
      <c r="F87" s="25">
        <v>2012</v>
      </c>
      <c r="G87" s="26">
        <v>1750000</v>
      </c>
      <c r="H87" s="185">
        <f t="shared" si="5"/>
        <v>18471250</v>
      </c>
      <c r="I87" s="27" t="s">
        <v>2297</v>
      </c>
    </row>
    <row r="88" spans="1:9" ht="56.25" x14ac:dyDescent="0.45">
      <c r="A88" s="14">
        <v>86</v>
      </c>
      <c r="B88" s="22" t="s">
        <v>2229</v>
      </c>
      <c r="C88" s="23" t="s">
        <v>674</v>
      </c>
      <c r="D88" s="45" t="s">
        <v>15</v>
      </c>
      <c r="E88" s="25"/>
      <c r="F88" s="25">
        <v>2012</v>
      </c>
      <c r="G88" s="26">
        <v>1800000</v>
      </c>
      <c r="H88" s="185">
        <f t="shared" si="5"/>
        <v>18999000</v>
      </c>
      <c r="I88" s="27" t="s">
        <v>2297</v>
      </c>
    </row>
    <row r="89" spans="1:9" x14ac:dyDescent="0.45">
      <c r="A89" s="14">
        <v>87</v>
      </c>
      <c r="B89" s="22" t="s">
        <v>2230</v>
      </c>
      <c r="C89" s="23" t="s">
        <v>674</v>
      </c>
      <c r="D89" s="45" t="s">
        <v>15</v>
      </c>
      <c r="E89" s="25"/>
      <c r="F89" s="25">
        <v>2012</v>
      </c>
      <c r="G89" s="26">
        <v>2000000</v>
      </c>
      <c r="H89" s="185">
        <f t="shared" si="5"/>
        <v>21110000</v>
      </c>
      <c r="I89" s="27" t="s">
        <v>2297</v>
      </c>
    </row>
    <row r="90" spans="1:9" ht="37.5" x14ac:dyDescent="0.45">
      <c r="A90" s="14">
        <v>88</v>
      </c>
      <c r="B90" s="22" t="s">
        <v>2131</v>
      </c>
      <c r="C90" s="23" t="s">
        <v>674</v>
      </c>
      <c r="D90" s="45" t="s">
        <v>36</v>
      </c>
      <c r="E90" s="25">
        <v>2013</v>
      </c>
      <c r="F90" s="25">
        <v>2013</v>
      </c>
      <c r="G90" s="26">
        <v>200000</v>
      </c>
      <c r="H90" s="185">
        <f t="shared" ref="H90:H100" si="6">PRODUCT(G90,10.042)</f>
        <v>2008400</v>
      </c>
      <c r="I90" s="27" t="s">
        <v>2605</v>
      </c>
    </row>
    <row r="91" spans="1:9" ht="37.5" x14ac:dyDescent="0.45">
      <c r="A91" s="14">
        <v>89</v>
      </c>
      <c r="B91" s="22" t="s">
        <v>2170</v>
      </c>
      <c r="C91" s="23" t="s">
        <v>674</v>
      </c>
      <c r="D91" s="45" t="s">
        <v>15</v>
      </c>
      <c r="E91" s="25">
        <v>2013</v>
      </c>
      <c r="F91" s="25">
        <v>2013</v>
      </c>
      <c r="G91" s="26">
        <v>800000</v>
      </c>
      <c r="H91" s="185">
        <f t="shared" si="6"/>
        <v>8033600</v>
      </c>
      <c r="I91" s="27" t="s">
        <v>2640</v>
      </c>
    </row>
    <row r="92" spans="1:9" ht="56.25" x14ac:dyDescent="0.45">
      <c r="A92" s="14">
        <v>90</v>
      </c>
      <c r="B92" s="22" t="s">
        <v>2172</v>
      </c>
      <c r="C92" s="23" t="s">
        <v>674</v>
      </c>
      <c r="D92" s="45" t="s">
        <v>15</v>
      </c>
      <c r="E92" s="25">
        <v>2013</v>
      </c>
      <c r="F92" s="25">
        <v>2013</v>
      </c>
      <c r="G92" s="26">
        <v>500000</v>
      </c>
      <c r="H92" s="185">
        <f t="shared" si="6"/>
        <v>5021000</v>
      </c>
      <c r="I92" s="27" t="s">
        <v>2616</v>
      </c>
    </row>
    <row r="93" spans="1:9" ht="37.5" x14ac:dyDescent="0.45">
      <c r="A93" s="14">
        <v>91</v>
      </c>
      <c r="B93" s="22" t="s">
        <v>2173</v>
      </c>
      <c r="C93" s="23" t="s">
        <v>674</v>
      </c>
      <c r="D93" s="45" t="s">
        <v>15</v>
      </c>
      <c r="E93" s="25">
        <v>2013</v>
      </c>
      <c r="F93" s="25">
        <v>2013</v>
      </c>
      <c r="G93" s="26">
        <v>1000000</v>
      </c>
      <c r="H93" s="185">
        <f t="shared" si="6"/>
        <v>10042000</v>
      </c>
      <c r="I93" s="27" t="s">
        <v>2677</v>
      </c>
    </row>
    <row r="94" spans="1:9" ht="37.5" x14ac:dyDescent="0.45">
      <c r="A94" s="14">
        <v>92</v>
      </c>
      <c r="B94" s="22" t="s">
        <v>2208</v>
      </c>
      <c r="C94" s="23" t="s">
        <v>674</v>
      </c>
      <c r="D94" s="45" t="s">
        <v>15</v>
      </c>
      <c r="E94" s="25">
        <v>2013</v>
      </c>
      <c r="F94" s="25">
        <v>2013</v>
      </c>
      <c r="G94" s="26">
        <v>550000</v>
      </c>
      <c r="H94" s="185">
        <f t="shared" si="6"/>
        <v>5523100</v>
      </c>
      <c r="I94" s="27" t="s">
        <v>2297</v>
      </c>
    </row>
    <row r="95" spans="1:9" ht="37.5" x14ac:dyDescent="0.45">
      <c r="A95" s="14">
        <v>93</v>
      </c>
      <c r="B95" s="22" t="s">
        <v>2213</v>
      </c>
      <c r="C95" s="23" t="s">
        <v>674</v>
      </c>
      <c r="D95" s="45" t="s">
        <v>15</v>
      </c>
      <c r="E95" s="25">
        <v>2013</v>
      </c>
      <c r="F95" s="25">
        <v>2013</v>
      </c>
      <c r="G95" s="26">
        <v>700000</v>
      </c>
      <c r="H95" s="185">
        <f t="shared" si="6"/>
        <v>7029400</v>
      </c>
      <c r="I95" s="27" t="s">
        <v>2297</v>
      </c>
    </row>
    <row r="96" spans="1:9" ht="37.5" x14ac:dyDescent="0.45">
      <c r="A96" s="14">
        <v>94</v>
      </c>
      <c r="B96" s="22" t="s">
        <v>2214</v>
      </c>
      <c r="C96" s="23" t="s">
        <v>674</v>
      </c>
      <c r="D96" s="45" t="s">
        <v>15</v>
      </c>
      <c r="E96" s="25">
        <v>2013</v>
      </c>
      <c r="F96" s="25">
        <v>2013</v>
      </c>
      <c r="G96" s="26">
        <v>600000</v>
      </c>
      <c r="H96" s="185">
        <f t="shared" si="6"/>
        <v>6025200</v>
      </c>
      <c r="I96" s="27" t="s">
        <v>2297</v>
      </c>
    </row>
    <row r="97" spans="1:9" ht="37.5" x14ac:dyDescent="0.45">
      <c r="A97" s="14">
        <v>95</v>
      </c>
      <c r="B97" s="22" t="s">
        <v>2218</v>
      </c>
      <c r="C97" s="23" t="s">
        <v>674</v>
      </c>
      <c r="D97" s="45" t="s">
        <v>15</v>
      </c>
      <c r="E97" s="25">
        <v>2013</v>
      </c>
      <c r="F97" s="25">
        <v>2013</v>
      </c>
      <c r="G97" s="26">
        <v>700000</v>
      </c>
      <c r="H97" s="185">
        <f t="shared" si="6"/>
        <v>7029400</v>
      </c>
      <c r="I97" s="27" t="s">
        <v>2297</v>
      </c>
    </row>
    <row r="98" spans="1:9" ht="37.5" x14ac:dyDescent="0.45">
      <c r="A98" s="14">
        <v>96</v>
      </c>
      <c r="B98" s="22" t="s">
        <v>2226</v>
      </c>
      <c r="C98" s="23" t="s">
        <v>674</v>
      </c>
      <c r="D98" s="45" t="s">
        <v>15</v>
      </c>
      <c r="E98" s="25">
        <v>2013</v>
      </c>
      <c r="F98" s="25">
        <v>2013</v>
      </c>
      <c r="G98" s="26">
        <v>1500000</v>
      </c>
      <c r="H98" s="185">
        <f t="shared" si="6"/>
        <v>15063000</v>
      </c>
      <c r="I98" s="27" t="s">
        <v>2297</v>
      </c>
    </row>
    <row r="99" spans="1:9" ht="37.5" x14ac:dyDescent="0.45">
      <c r="A99" s="14">
        <v>97</v>
      </c>
      <c r="B99" s="22" t="s">
        <v>2255</v>
      </c>
      <c r="C99" s="23" t="s">
        <v>674</v>
      </c>
      <c r="D99" s="45" t="s">
        <v>15</v>
      </c>
      <c r="E99" s="25">
        <v>2010</v>
      </c>
      <c r="F99" s="25">
        <v>2013</v>
      </c>
      <c r="G99" s="26">
        <v>3500000</v>
      </c>
      <c r="H99" s="185">
        <f t="shared" si="6"/>
        <v>35147000</v>
      </c>
      <c r="I99" s="27" t="s">
        <v>2299</v>
      </c>
    </row>
    <row r="100" spans="1:9" ht="37.5" x14ac:dyDescent="0.45">
      <c r="A100" s="14">
        <v>98</v>
      </c>
      <c r="B100" s="22" t="s">
        <v>2261</v>
      </c>
      <c r="C100" s="23" t="s">
        <v>674</v>
      </c>
      <c r="D100" s="45" t="s">
        <v>40</v>
      </c>
      <c r="E100" s="25">
        <v>2012</v>
      </c>
      <c r="F100" s="25">
        <v>2013</v>
      </c>
      <c r="G100" s="26">
        <v>3000000</v>
      </c>
      <c r="H100" s="185">
        <f t="shared" si="6"/>
        <v>30126000</v>
      </c>
      <c r="I100" s="27" t="s">
        <v>2301</v>
      </c>
    </row>
    <row r="101" spans="1:9" ht="75" x14ac:dyDescent="0.45">
      <c r="A101" s="14">
        <v>99</v>
      </c>
      <c r="B101" s="22" t="s">
        <v>2113</v>
      </c>
      <c r="C101" s="23" t="s">
        <v>674</v>
      </c>
      <c r="D101" s="45" t="s">
        <v>30</v>
      </c>
      <c r="E101" s="25">
        <v>2011</v>
      </c>
      <c r="F101" s="25">
        <v>2014</v>
      </c>
      <c r="G101" s="26">
        <v>200000</v>
      </c>
      <c r="H101" s="185">
        <f t="shared" ref="H101:H110" si="7">PRODUCT(G101,9.191)</f>
        <v>1838200.0000000002</v>
      </c>
      <c r="I101" s="27" t="s">
        <v>2641</v>
      </c>
    </row>
    <row r="102" spans="1:9" ht="37.5" x14ac:dyDescent="0.45">
      <c r="A102" s="14">
        <v>100</v>
      </c>
      <c r="B102" s="22" t="s">
        <v>2175</v>
      </c>
      <c r="C102" s="23" t="s">
        <v>674</v>
      </c>
      <c r="D102" s="45" t="s">
        <v>15</v>
      </c>
      <c r="E102" s="25">
        <v>2014</v>
      </c>
      <c r="F102" s="25">
        <v>2014</v>
      </c>
      <c r="G102" s="26">
        <v>500000</v>
      </c>
      <c r="H102" s="185">
        <f t="shared" si="7"/>
        <v>4595500</v>
      </c>
      <c r="I102" s="27" t="s">
        <v>2678</v>
      </c>
    </row>
    <row r="103" spans="1:9" ht="37.5" x14ac:dyDescent="0.45">
      <c r="A103" s="14">
        <v>101</v>
      </c>
      <c r="B103" s="22" t="s">
        <v>2176</v>
      </c>
      <c r="C103" s="23" t="s">
        <v>674</v>
      </c>
      <c r="D103" s="45" t="s">
        <v>15</v>
      </c>
      <c r="E103" s="25">
        <v>2014</v>
      </c>
      <c r="F103" s="25">
        <v>2014</v>
      </c>
      <c r="G103" s="26">
        <v>550000</v>
      </c>
      <c r="H103" s="185">
        <f t="shared" si="7"/>
        <v>5055050</v>
      </c>
      <c r="I103" s="27" t="s">
        <v>2679</v>
      </c>
    </row>
    <row r="104" spans="1:9" ht="37.5" x14ac:dyDescent="0.45">
      <c r="A104" s="14">
        <v>102</v>
      </c>
      <c r="B104" s="22" t="s">
        <v>2177</v>
      </c>
      <c r="C104" s="23" t="s">
        <v>674</v>
      </c>
      <c r="D104" s="45" t="s">
        <v>15</v>
      </c>
      <c r="E104" s="25">
        <v>2014</v>
      </c>
      <c r="F104" s="25">
        <v>2014</v>
      </c>
      <c r="G104" s="26">
        <v>500000</v>
      </c>
      <c r="H104" s="185">
        <f t="shared" si="7"/>
        <v>4595500</v>
      </c>
      <c r="I104" s="27" t="s">
        <v>2680</v>
      </c>
    </row>
    <row r="105" spans="1:9" ht="37.5" x14ac:dyDescent="0.45">
      <c r="A105" s="14">
        <v>103</v>
      </c>
      <c r="B105" s="22" t="s">
        <v>2178</v>
      </c>
      <c r="C105" s="23" t="s">
        <v>674</v>
      </c>
      <c r="D105" s="45" t="s">
        <v>15</v>
      </c>
      <c r="E105" s="25">
        <v>2014</v>
      </c>
      <c r="F105" s="25">
        <v>2014</v>
      </c>
      <c r="G105" s="26">
        <v>200000</v>
      </c>
      <c r="H105" s="185">
        <f t="shared" si="7"/>
        <v>1838200.0000000002</v>
      </c>
      <c r="I105" s="27" t="s">
        <v>2642</v>
      </c>
    </row>
    <row r="106" spans="1:9" ht="37.5" x14ac:dyDescent="0.45">
      <c r="A106" s="14">
        <v>104</v>
      </c>
      <c r="B106" s="22" t="s">
        <v>2179</v>
      </c>
      <c r="C106" s="23" t="s">
        <v>674</v>
      </c>
      <c r="D106" s="45" t="s">
        <v>15</v>
      </c>
      <c r="E106" s="25">
        <v>2014</v>
      </c>
      <c r="F106" s="25">
        <v>2014</v>
      </c>
      <c r="G106" s="26">
        <v>600000</v>
      </c>
      <c r="H106" s="185">
        <f t="shared" si="7"/>
        <v>5514600</v>
      </c>
      <c r="I106" s="27" t="s">
        <v>2681</v>
      </c>
    </row>
    <row r="107" spans="1:9" ht="37.5" x14ac:dyDescent="0.45">
      <c r="A107" s="14">
        <v>105</v>
      </c>
      <c r="B107" s="22" t="s">
        <v>2180</v>
      </c>
      <c r="C107" s="23" t="s">
        <v>674</v>
      </c>
      <c r="D107" s="45" t="s">
        <v>15</v>
      </c>
      <c r="E107" s="25">
        <v>2014</v>
      </c>
      <c r="F107" s="25">
        <v>2014</v>
      </c>
      <c r="G107" s="26">
        <v>300000</v>
      </c>
      <c r="H107" s="185">
        <f t="shared" si="7"/>
        <v>2757300</v>
      </c>
      <c r="I107" s="27" t="s">
        <v>2685</v>
      </c>
    </row>
    <row r="108" spans="1:9" ht="37.5" x14ac:dyDescent="0.45">
      <c r="A108" s="14">
        <v>106</v>
      </c>
      <c r="B108" s="22" t="s">
        <v>2205</v>
      </c>
      <c r="C108" s="23" t="s">
        <v>674</v>
      </c>
      <c r="D108" s="45" t="s">
        <v>15</v>
      </c>
      <c r="E108" s="25">
        <v>2014</v>
      </c>
      <c r="F108" s="25">
        <v>2014</v>
      </c>
      <c r="G108" s="26">
        <v>550000</v>
      </c>
      <c r="H108" s="185">
        <f t="shared" si="7"/>
        <v>5055050</v>
      </c>
      <c r="I108" s="27" t="s">
        <v>2297</v>
      </c>
    </row>
    <row r="109" spans="1:9" ht="37.5" x14ac:dyDescent="0.45">
      <c r="A109" s="14">
        <v>107</v>
      </c>
      <c r="B109" s="22" t="s">
        <v>2225</v>
      </c>
      <c r="C109" s="23" t="s">
        <v>674</v>
      </c>
      <c r="D109" s="45" t="s">
        <v>15</v>
      </c>
      <c r="E109" s="25">
        <v>2014</v>
      </c>
      <c r="F109" s="25">
        <v>2014</v>
      </c>
      <c r="G109" s="26">
        <v>1500000</v>
      </c>
      <c r="H109" s="185">
        <f t="shared" si="7"/>
        <v>13786500.000000002</v>
      </c>
      <c r="I109" s="27" t="s">
        <v>2298</v>
      </c>
    </row>
    <row r="110" spans="1:9" ht="75" x14ac:dyDescent="0.45">
      <c r="A110" s="14">
        <v>108</v>
      </c>
      <c r="B110" s="22" t="s">
        <v>2271</v>
      </c>
      <c r="C110" s="23" t="s">
        <v>674</v>
      </c>
      <c r="D110" s="45" t="s">
        <v>33</v>
      </c>
      <c r="E110" s="25">
        <v>2013</v>
      </c>
      <c r="F110" s="25">
        <v>2014</v>
      </c>
      <c r="G110" s="26">
        <v>800000</v>
      </c>
      <c r="H110" s="185">
        <f t="shared" si="7"/>
        <v>7352800.0000000009</v>
      </c>
      <c r="I110" s="27" t="s">
        <v>2643</v>
      </c>
    </row>
    <row r="111" spans="1:9" ht="75" x14ac:dyDescent="0.45">
      <c r="A111" s="14">
        <v>109</v>
      </c>
      <c r="B111" s="22" t="s">
        <v>2098</v>
      </c>
      <c r="C111" s="23" t="s">
        <v>674</v>
      </c>
      <c r="D111" s="45" t="s">
        <v>6</v>
      </c>
      <c r="E111" s="25">
        <v>2011</v>
      </c>
      <c r="F111" s="25">
        <v>2015</v>
      </c>
      <c r="G111" s="26">
        <v>3500000</v>
      </c>
      <c r="H111" s="185">
        <f t="shared" ref="H111:H121" si="8">PRODUCT(G111,8.568)</f>
        <v>29988000</v>
      </c>
      <c r="I111" s="27" t="s">
        <v>2644</v>
      </c>
    </row>
    <row r="112" spans="1:9" ht="56.25" x14ac:dyDescent="0.45">
      <c r="A112" s="14">
        <v>110</v>
      </c>
      <c r="B112" s="22" t="s">
        <v>2109</v>
      </c>
      <c r="C112" s="23" t="s">
        <v>674</v>
      </c>
      <c r="D112" s="45" t="s">
        <v>30</v>
      </c>
      <c r="E112" s="25">
        <v>2014</v>
      </c>
      <c r="F112" s="25">
        <v>2015</v>
      </c>
      <c r="G112" s="26">
        <v>200000</v>
      </c>
      <c r="H112" s="185">
        <f t="shared" si="8"/>
        <v>1713600</v>
      </c>
      <c r="I112" s="27" t="s">
        <v>2645</v>
      </c>
    </row>
    <row r="113" spans="1:9" ht="75" x14ac:dyDescent="0.45">
      <c r="A113" s="14">
        <v>111</v>
      </c>
      <c r="B113" s="22" t="s">
        <v>2124</v>
      </c>
      <c r="C113" s="23" t="s">
        <v>674</v>
      </c>
      <c r="D113" s="45" t="s">
        <v>36</v>
      </c>
      <c r="E113" s="25">
        <v>2012</v>
      </c>
      <c r="F113" s="25">
        <v>2015</v>
      </c>
      <c r="G113" s="26">
        <v>1500000</v>
      </c>
      <c r="H113" s="185">
        <f t="shared" si="8"/>
        <v>12852000</v>
      </c>
      <c r="I113" s="27" t="s">
        <v>2295</v>
      </c>
    </row>
    <row r="114" spans="1:9" ht="37.5" x14ac:dyDescent="0.45">
      <c r="A114" s="14">
        <v>112</v>
      </c>
      <c r="B114" s="22" t="s">
        <v>2201</v>
      </c>
      <c r="C114" s="23" t="s">
        <v>674</v>
      </c>
      <c r="D114" s="45" t="s">
        <v>15</v>
      </c>
      <c r="E114" s="25">
        <v>2015</v>
      </c>
      <c r="F114" s="25">
        <v>2015</v>
      </c>
      <c r="G114" s="26">
        <v>650000</v>
      </c>
      <c r="H114" s="185">
        <f t="shared" si="8"/>
        <v>5569200</v>
      </c>
      <c r="I114" s="27" t="s">
        <v>2297</v>
      </c>
    </row>
    <row r="115" spans="1:9" ht="37.5" x14ac:dyDescent="0.45">
      <c r="A115" s="14">
        <v>113</v>
      </c>
      <c r="B115" s="22" t="s">
        <v>2202</v>
      </c>
      <c r="C115" s="23" t="s">
        <v>674</v>
      </c>
      <c r="D115" s="45" t="s">
        <v>15</v>
      </c>
      <c r="E115" s="25">
        <v>2015</v>
      </c>
      <c r="F115" s="25">
        <v>2015</v>
      </c>
      <c r="G115" s="26">
        <v>750000</v>
      </c>
      <c r="H115" s="185">
        <f t="shared" si="8"/>
        <v>6426000</v>
      </c>
      <c r="I115" s="27" t="s">
        <v>2297</v>
      </c>
    </row>
    <row r="116" spans="1:9" x14ac:dyDescent="0.45">
      <c r="A116" s="14">
        <v>114</v>
      </c>
      <c r="B116" s="22" t="s">
        <v>2203</v>
      </c>
      <c r="C116" s="23" t="s">
        <v>674</v>
      </c>
      <c r="D116" s="45" t="s">
        <v>15</v>
      </c>
      <c r="E116" s="25">
        <v>2015</v>
      </c>
      <c r="F116" s="25">
        <v>2015</v>
      </c>
      <c r="G116" s="26">
        <v>675000</v>
      </c>
      <c r="H116" s="185">
        <f t="shared" si="8"/>
        <v>5783400</v>
      </c>
      <c r="I116" s="27" t="s">
        <v>2297</v>
      </c>
    </row>
    <row r="117" spans="1:9" x14ac:dyDescent="0.45">
      <c r="A117" s="14">
        <v>115</v>
      </c>
      <c r="B117" s="22" t="s">
        <v>2204</v>
      </c>
      <c r="C117" s="23" t="s">
        <v>674</v>
      </c>
      <c r="D117" s="45" t="s">
        <v>15</v>
      </c>
      <c r="E117" s="25">
        <v>2015</v>
      </c>
      <c r="F117" s="25">
        <v>2015</v>
      </c>
      <c r="G117" s="26">
        <v>650000</v>
      </c>
      <c r="H117" s="185">
        <f t="shared" si="8"/>
        <v>5569200</v>
      </c>
      <c r="I117" s="27" t="s">
        <v>2297</v>
      </c>
    </row>
    <row r="118" spans="1:9" ht="75" x14ac:dyDescent="0.45">
      <c r="A118" s="14">
        <v>116</v>
      </c>
      <c r="B118" s="22" t="s">
        <v>2268</v>
      </c>
      <c r="C118" s="23" t="s">
        <v>674</v>
      </c>
      <c r="D118" s="45" t="s">
        <v>33</v>
      </c>
      <c r="E118" s="25">
        <v>2013</v>
      </c>
      <c r="F118" s="25">
        <v>2015</v>
      </c>
      <c r="G118" s="26">
        <v>500000</v>
      </c>
      <c r="H118" s="185">
        <f t="shared" si="8"/>
        <v>4284000</v>
      </c>
      <c r="I118" s="27" t="s">
        <v>2646</v>
      </c>
    </row>
    <row r="119" spans="1:9" ht="75" x14ac:dyDescent="0.45">
      <c r="A119" s="14">
        <v>117</v>
      </c>
      <c r="B119" s="22" t="s">
        <v>2272</v>
      </c>
      <c r="C119" s="23" t="s">
        <v>674</v>
      </c>
      <c r="D119" s="45" t="s">
        <v>33</v>
      </c>
      <c r="E119" s="25">
        <v>2013</v>
      </c>
      <c r="F119" s="25">
        <v>2015</v>
      </c>
      <c r="G119" s="26">
        <v>1200000</v>
      </c>
      <c r="H119" s="185">
        <f t="shared" si="8"/>
        <v>10281600</v>
      </c>
      <c r="I119" s="27" t="s">
        <v>2647</v>
      </c>
    </row>
    <row r="120" spans="1:9" ht="37.5" x14ac:dyDescent="0.45">
      <c r="A120" s="14">
        <v>118</v>
      </c>
      <c r="B120" s="22" t="s">
        <v>2276</v>
      </c>
      <c r="C120" s="23" t="s">
        <v>674</v>
      </c>
      <c r="D120" s="45" t="s">
        <v>34</v>
      </c>
      <c r="E120" s="25">
        <v>2008</v>
      </c>
      <c r="F120" s="25">
        <v>2015</v>
      </c>
      <c r="G120" s="26">
        <v>20000000</v>
      </c>
      <c r="H120" s="185">
        <f t="shared" si="8"/>
        <v>171360000</v>
      </c>
      <c r="I120" s="27" t="s">
        <v>2306</v>
      </c>
    </row>
    <row r="121" spans="1:9" ht="75" x14ac:dyDescent="0.45">
      <c r="A121" s="14">
        <v>119</v>
      </c>
      <c r="B121" s="22" t="s">
        <v>2290</v>
      </c>
      <c r="C121" s="23" t="s">
        <v>674</v>
      </c>
      <c r="D121" s="45" t="s">
        <v>9</v>
      </c>
      <c r="E121" s="25">
        <v>2013</v>
      </c>
      <c r="F121" s="25">
        <v>2015</v>
      </c>
      <c r="G121" s="26">
        <v>1000000</v>
      </c>
      <c r="H121" s="185">
        <f t="shared" si="8"/>
        <v>8568000</v>
      </c>
      <c r="I121" s="27" t="s">
        <v>2648</v>
      </c>
    </row>
    <row r="122" spans="1:9" ht="56.25" x14ac:dyDescent="0.45">
      <c r="A122" s="14">
        <v>120</v>
      </c>
      <c r="B122" s="22" t="s">
        <v>2107</v>
      </c>
      <c r="C122" s="23" t="s">
        <v>674</v>
      </c>
      <c r="D122" s="45" t="s">
        <v>30</v>
      </c>
      <c r="E122" s="25">
        <v>2009</v>
      </c>
      <c r="F122" s="25">
        <v>2016</v>
      </c>
      <c r="G122" s="26">
        <v>300000</v>
      </c>
      <c r="H122" s="185">
        <f t="shared" ref="H122:H128" si="9">PRODUCT(G122,7.971)</f>
        <v>2391300</v>
      </c>
      <c r="I122" s="27" t="s">
        <v>2649</v>
      </c>
    </row>
    <row r="123" spans="1:9" ht="75" x14ac:dyDescent="0.45">
      <c r="A123" s="14">
        <v>121</v>
      </c>
      <c r="B123" s="22" t="s">
        <v>2139</v>
      </c>
      <c r="C123" s="23" t="s">
        <v>674</v>
      </c>
      <c r="D123" s="45" t="s">
        <v>13</v>
      </c>
      <c r="E123" s="25">
        <v>2014</v>
      </c>
      <c r="F123" s="25">
        <v>2016</v>
      </c>
      <c r="G123" s="26">
        <v>2000000</v>
      </c>
      <c r="H123" s="185">
        <f t="shared" si="9"/>
        <v>15942000</v>
      </c>
      <c r="I123" s="27" t="s">
        <v>2648</v>
      </c>
    </row>
    <row r="124" spans="1:9" ht="75" x14ac:dyDescent="0.45">
      <c r="A124" s="14">
        <v>122</v>
      </c>
      <c r="B124" s="22" t="s">
        <v>2141</v>
      </c>
      <c r="C124" s="23" t="s">
        <v>674</v>
      </c>
      <c r="D124" s="45" t="s">
        <v>13</v>
      </c>
      <c r="E124" s="25">
        <v>2014</v>
      </c>
      <c r="F124" s="25">
        <v>2016</v>
      </c>
      <c r="G124" s="26">
        <v>2500000</v>
      </c>
      <c r="H124" s="185">
        <f t="shared" si="9"/>
        <v>19927500</v>
      </c>
      <c r="I124" s="27" t="s">
        <v>2688</v>
      </c>
    </row>
    <row r="125" spans="1:9" ht="75" x14ac:dyDescent="0.45">
      <c r="A125" s="14">
        <v>123</v>
      </c>
      <c r="B125" s="22" t="s">
        <v>2145</v>
      </c>
      <c r="C125" s="23" t="s">
        <v>674</v>
      </c>
      <c r="D125" s="45" t="s">
        <v>14</v>
      </c>
      <c r="E125" s="25">
        <v>2012</v>
      </c>
      <c r="F125" s="25">
        <v>2016</v>
      </c>
      <c r="G125" s="26">
        <v>1000000</v>
      </c>
      <c r="H125" s="185">
        <f t="shared" si="9"/>
        <v>7971000</v>
      </c>
      <c r="I125" s="27" t="s">
        <v>2650</v>
      </c>
    </row>
    <row r="126" spans="1:9" ht="37.5" x14ac:dyDescent="0.45">
      <c r="A126" s="14">
        <v>124</v>
      </c>
      <c r="B126" s="22" t="s">
        <v>2171</v>
      </c>
      <c r="C126" s="23" t="s">
        <v>674</v>
      </c>
      <c r="D126" s="45" t="s">
        <v>15</v>
      </c>
      <c r="E126" s="25">
        <v>2013</v>
      </c>
      <c r="F126" s="25">
        <v>2016</v>
      </c>
      <c r="G126" s="26">
        <v>2500000</v>
      </c>
      <c r="H126" s="185">
        <f t="shared" si="9"/>
        <v>19927500</v>
      </c>
      <c r="I126" s="27" t="s">
        <v>2690</v>
      </c>
    </row>
    <row r="127" spans="1:9" ht="37.5" x14ac:dyDescent="0.45">
      <c r="A127" s="14">
        <v>125</v>
      </c>
      <c r="B127" s="22" t="s">
        <v>2174</v>
      </c>
      <c r="C127" s="23" t="s">
        <v>674</v>
      </c>
      <c r="D127" s="45" t="s">
        <v>15</v>
      </c>
      <c r="E127" s="25">
        <v>2014</v>
      </c>
      <c r="F127" s="25">
        <v>2016</v>
      </c>
      <c r="G127" s="26">
        <v>200000</v>
      </c>
      <c r="H127" s="185">
        <f t="shared" si="9"/>
        <v>1594200</v>
      </c>
      <c r="I127" s="27" t="s">
        <v>2651</v>
      </c>
    </row>
    <row r="128" spans="1:9" ht="56.25" x14ac:dyDescent="0.45">
      <c r="A128" s="14">
        <v>126</v>
      </c>
      <c r="B128" s="22" t="s">
        <v>2181</v>
      </c>
      <c r="C128" s="23" t="s">
        <v>674</v>
      </c>
      <c r="D128" s="45" t="s">
        <v>15</v>
      </c>
      <c r="E128" s="25">
        <v>2015</v>
      </c>
      <c r="F128" s="25">
        <v>2016</v>
      </c>
      <c r="G128" s="26">
        <v>2500000</v>
      </c>
      <c r="H128" s="185">
        <f t="shared" si="9"/>
        <v>19927500</v>
      </c>
      <c r="I128" s="27" t="s">
        <v>2611</v>
      </c>
    </row>
    <row r="129" spans="1:9" ht="75" x14ac:dyDescent="0.45">
      <c r="A129" s="14">
        <v>127</v>
      </c>
      <c r="B129" s="22" t="s">
        <v>2099</v>
      </c>
      <c r="C129" s="23" t="s">
        <v>674</v>
      </c>
      <c r="D129" s="45" t="s">
        <v>6</v>
      </c>
      <c r="E129" s="25">
        <v>2015</v>
      </c>
      <c r="F129" s="25">
        <v>2017</v>
      </c>
      <c r="G129" s="26">
        <v>1500000</v>
      </c>
      <c r="H129" s="185">
        <f t="shared" ref="H129:H142" si="10">PRODUCT(G129,7.241)</f>
        <v>10861500</v>
      </c>
      <c r="I129" s="27" t="s">
        <v>2652</v>
      </c>
    </row>
    <row r="130" spans="1:9" ht="56.25" x14ac:dyDescent="0.45">
      <c r="A130" s="14">
        <v>128</v>
      </c>
      <c r="B130" s="22" t="s">
        <v>2120</v>
      </c>
      <c r="C130" s="23" t="s">
        <v>674</v>
      </c>
      <c r="D130" s="45" t="s">
        <v>35</v>
      </c>
      <c r="E130" s="25">
        <v>2017</v>
      </c>
      <c r="F130" s="25">
        <v>2017</v>
      </c>
      <c r="G130" s="26">
        <v>1500000</v>
      </c>
      <c r="H130" s="185">
        <f t="shared" si="10"/>
        <v>10861500</v>
      </c>
      <c r="I130" s="27" t="s">
        <v>2653</v>
      </c>
    </row>
    <row r="131" spans="1:9" ht="75" x14ac:dyDescent="0.45">
      <c r="A131" s="14">
        <v>129</v>
      </c>
      <c r="B131" s="22" t="s">
        <v>2125</v>
      </c>
      <c r="C131" s="23" t="s">
        <v>674</v>
      </c>
      <c r="D131" s="45" t="s">
        <v>36</v>
      </c>
      <c r="E131" s="25">
        <v>2012</v>
      </c>
      <c r="F131" s="25">
        <v>2017</v>
      </c>
      <c r="G131" s="26">
        <v>3000000</v>
      </c>
      <c r="H131" s="185">
        <f t="shared" si="10"/>
        <v>21723000</v>
      </c>
      <c r="I131" s="27" t="s">
        <v>2654</v>
      </c>
    </row>
    <row r="132" spans="1:9" ht="75" x14ac:dyDescent="0.45">
      <c r="A132" s="14">
        <v>130</v>
      </c>
      <c r="B132" s="22" t="s">
        <v>2127</v>
      </c>
      <c r="C132" s="23" t="s">
        <v>674</v>
      </c>
      <c r="D132" s="45" t="s">
        <v>36</v>
      </c>
      <c r="E132" s="25">
        <v>2015</v>
      </c>
      <c r="F132" s="25">
        <v>2017</v>
      </c>
      <c r="G132" s="26">
        <v>1500000</v>
      </c>
      <c r="H132" s="185">
        <f t="shared" si="10"/>
        <v>10861500</v>
      </c>
      <c r="I132" s="27" t="s">
        <v>2655</v>
      </c>
    </row>
    <row r="133" spans="1:9" ht="56.25" x14ac:dyDescent="0.45">
      <c r="A133" s="14">
        <v>131</v>
      </c>
      <c r="B133" s="22" t="s">
        <v>2128</v>
      </c>
      <c r="C133" s="23" t="s">
        <v>674</v>
      </c>
      <c r="D133" s="45" t="s">
        <v>36</v>
      </c>
      <c r="E133" s="25">
        <v>2015</v>
      </c>
      <c r="F133" s="25">
        <v>2017</v>
      </c>
      <c r="G133" s="26">
        <v>1500000</v>
      </c>
      <c r="H133" s="185">
        <f t="shared" si="10"/>
        <v>10861500</v>
      </c>
      <c r="I133" s="27" t="s">
        <v>2656</v>
      </c>
    </row>
    <row r="134" spans="1:9" ht="56.25" x14ac:dyDescent="0.45">
      <c r="A134" s="14">
        <v>132</v>
      </c>
      <c r="B134" s="22" t="s">
        <v>2133</v>
      </c>
      <c r="C134" s="23" t="s">
        <v>674</v>
      </c>
      <c r="D134" s="45" t="s">
        <v>36</v>
      </c>
      <c r="E134" s="25">
        <v>2017</v>
      </c>
      <c r="F134" s="25">
        <v>2017</v>
      </c>
      <c r="G134" s="26">
        <v>250000</v>
      </c>
      <c r="H134" s="185">
        <f t="shared" si="10"/>
        <v>1810250</v>
      </c>
      <c r="I134" s="27" t="s">
        <v>2693</v>
      </c>
    </row>
    <row r="135" spans="1:9" ht="37.5" x14ac:dyDescent="0.45">
      <c r="A135" s="14">
        <v>133</v>
      </c>
      <c r="B135" s="22" t="s">
        <v>2135</v>
      </c>
      <c r="C135" s="23" t="s">
        <v>674</v>
      </c>
      <c r="D135" s="45" t="s">
        <v>36</v>
      </c>
      <c r="E135" s="25">
        <v>2017</v>
      </c>
      <c r="F135" s="25">
        <v>2017</v>
      </c>
      <c r="G135" s="26">
        <v>250000</v>
      </c>
      <c r="H135" s="185">
        <f t="shared" si="10"/>
        <v>1810250</v>
      </c>
      <c r="I135" s="27" t="s">
        <v>2694</v>
      </c>
    </row>
    <row r="136" spans="1:9" ht="75" x14ac:dyDescent="0.45">
      <c r="A136" s="14">
        <v>134</v>
      </c>
      <c r="B136" s="22" t="s">
        <v>2142</v>
      </c>
      <c r="C136" s="23" t="s">
        <v>674</v>
      </c>
      <c r="D136" s="45" t="s">
        <v>13</v>
      </c>
      <c r="E136" s="25">
        <v>2015</v>
      </c>
      <c r="F136" s="25">
        <v>2017</v>
      </c>
      <c r="G136" s="26">
        <v>3000000</v>
      </c>
      <c r="H136" s="185">
        <f t="shared" si="10"/>
        <v>21723000</v>
      </c>
      <c r="I136" s="27" t="s">
        <v>2657</v>
      </c>
    </row>
    <row r="137" spans="1:9" ht="37.5" x14ac:dyDescent="0.45">
      <c r="A137" s="14">
        <v>135</v>
      </c>
      <c r="B137" s="22" t="s">
        <v>2183</v>
      </c>
      <c r="C137" s="23" t="s">
        <v>674</v>
      </c>
      <c r="D137" s="45" t="s">
        <v>15</v>
      </c>
      <c r="E137" s="25">
        <v>2017</v>
      </c>
      <c r="F137" s="25">
        <v>2017</v>
      </c>
      <c r="G137" s="26">
        <v>2000000</v>
      </c>
      <c r="H137" s="185">
        <f t="shared" si="10"/>
        <v>14482000</v>
      </c>
      <c r="I137" s="27" t="s">
        <v>2677</v>
      </c>
    </row>
    <row r="138" spans="1:9" ht="56.25" x14ac:dyDescent="0.45">
      <c r="A138" s="14">
        <v>136</v>
      </c>
      <c r="B138" s="22" t="s">
        <v>2185</v>
      </c>
      <c r="C138" s="23" t="s">
        <v>674</v>
      </c>
      <c r="D138" s="45" t="s">
        <v>15</v>
      </c>
      <c r="E138" s="25">
        <v>2017</v>
      </c>
      <c r="F138" s="25">
        <v>2017</v>
      </c>
      <c r="G138" s="26">
        <v>2500000</v>
      </c>
      <c r="H138" s="185">
        <f t="shared" si="10"/>
        <v>18102500</v>
      </c>
      <c r="I138" s="27" t="s">
        <v>2658</v>
      </c>
    </row>
    <row r="139" spans="1:9" ht="37.5" x14ac:dyDescent="0.45">
      <c r="A139" s="14">
        <v>137</v>
      </c>
      <c r="B139" s="22" t="s">
        <v>372</v>
      </c>
      <c r="C139" s="23" t="s">
        <v>674</v>
      </c>
      <c r="D139" s="45" t="s">
        <v>40</v>
      </c>
      <c r="E139" s="25">
        <v>2015</v>
      </c>
      <c r="F139" s="25">
        <v>2017</v>
      </c>
      <c r="G139" s="26">
        <v>3000000</v>
      </c>
      <c r="H139" s="185">
        <f t="shared" si="10"/>
        <v>21723000</v>
      </c>
      <c r="I139" s="27" t="s">
        <v>2301</v>
      </c>
    </row>
    <row r="140" spans="1:9" ht="56.25" x14ac:dyDescent="0.45">
      <c r="A140" s="14">
        <v>138</v>
      </c>
      <c r="B140" s="22" t="s">
        <v>2269</v>
      </c>
      <c r="C140" s="23" t="s">
        <v>674</v>
      </c>
      <c r="D140" s="45" t="s">
        <v>33</v>
      </c>
      <c r="E140" s="25">
        <v>2015</v>
      </c>
      <c r="F140" s="25">
        <v>2017</v>
      </c>
      <c r="G140" s="26">
        <v>300000</v>
      </c>
      <c r="H140" s="185">
        <f t="shared" si="10"/>
        <v>2172300</v>
      </c>
      <c r="I140" s="27" t="s">
        <v>2659</v>
      </c>
    </row>
    <row r="141" spans="1:9" ht="56.25" x14ac:dyDescent="0.45">
      <c r="A141" s="14">
        <v>139</v>
      </c>
      <c r="B141" s="22" t="s">
        <v>2288</v>
      </c>
      <c r="C141" s="23" t="s">
        <v>674</v>
      </c>
      <c r="D141" s="45" t="s">
        <v>9</v>
      </c>
      <c r="E141" s="25">
        <v>2015</v>
      </c>
      <c r="F141" s="25">
        <v>2017</v>
      </c>
      <c r="G141" s="26">
        <v>500000</v>
      </c>
      <c r="H141" s="185">
        <f t="shared" si="10"/>
        <v>3620500</v>
      </c>
      <c r="I141" s="27" t="s">
        <v>2660</v>
      </c>
    </row>
    <row r="142" spans="1:9" ht="56.25" x14ac:dyDescent="0.45">
      <c r="A142" s="14">
        <v>140</v>
      </c>
      <c r="B142" s="22" t="s">
        <v>2289</v>
      </c>
      <c r="C142" s="23" t="s">
        <v>674</v>
      </c>
      <c r="D142" s="45" t="s">
        <v>9</v>
      </c>
      <c r="E142" s="25">
        <v>2016</v>
      </c>
      <c r="F142" s="25">
        <v>2017</v>
      </c>
      <c r="G142" s="26">
        <v>150000</v>
      </c>
      <c r="H142" s="185">
        <f t="shared" si="10"/>
        <v>1086150</v>
      </c>
      <c r="I142" s="27" t="s">
        <v>2695</v>
      </c>
    </row>
    <row r="143" spans="1:9" ht="56.25" x14ac:dyDescent="0.45">
      <c r="A143" s="14">
        <v>141</v>
      </c>
      <c r="B143" s="22" t="s">
        <v>2100</v>
      </c>
      <c r="C143" s="23" t="s">
        <v>674</v>
      </c>
      <c r="D143" s="45" t="s">
        <v>6</v>
      </c>
      <c r="E143" s="25">
        <v>2015</v>
      </c>
      <c r="F143" s="25">
        <v>2018</v>
      </c>
      <c r="G143" s="26">
        <v>500000</v>
      </c>
      <c r="H143" s="185">
        <f t="shared" ref="H143:H161" si="11">PRODUCT(G143,6.289)</f>
        <v>3144500</v>
      </c>
      <c r="I143" s="27" t="s">
        <v>2696</v>
      </c>
    </row>
    <row r="144" spans="1:9" ht="75" x14ac:dyDescent="0.45">
      <c r="A144" s="14">
        <v>142</v>
      </c>
      <c r="B144" s="22" t="s">
        <v>2101</v>
      </c>
      <c r="C144" s="23" t="s">
        <v>674</v>
      </c>
      <c r="D144" s="45" t="s">
        <v>6</v>
      </c>
      <c r="E144" s="25">
        <v>2016</v>
      </c>
      <c r="F144" s="25">
        <v>2018</v>
      </c>
      <c r="G144" s="26">
        <v>3500000</v>
      </c>
      <c r="H144" s="185">
        <f t="shared" si="11"/>
        <v>22011500</v>
      </c>
      <c r="I144" s="27" t="s">
        <v>2661</v>
      </c>
    </row>
    <row r="145" spans="1:9" ht="75" x14ac:dyDescent="0.45">
      <c r="A145" s="14">
        <v>143</v>
      </c>
      <c r="B145" s="22" t="s">
        <v>2102</v>
      </c>
      <c r="C145" s="23" t="s">
        <v>674</v>
      </c>
      <c r="D145" s="45" t="s">
        <v>6</v>
      </c>
      <c r="E145" s="25">
        <v>2016</v>
      </c>
      <c r="F145" s="25">
        <v>2018</v>
      </c>
      <c r="G145" s="26">
        <v>4000000</v>
      </c>
      <c r="H145" s="185">
        <f t="shared" si="11"/>
        <v>25156000</v>
      </c>
      <c r="I145" s="27" t="s">
        <v>2661</v>
      </c>
    </row>
    <row r="146" spans="1:9" ht="56.25" x14ac:dyDescent="0.45">
      <c r="A146" s="14">
        <v>144</v>
      </c>
      <c r="B146" s="22" t="s">
        <v>371</v>
      </c>
      <c r="C146" s="23" t="s">
        <v>674</v>
      </c>
      <c r="D146" s="45" t="s">
        <v>31</v>
      </c>
      <c r="E146" s="25">
        <v>2013</v>
      </c>
      <c r="F146" s="25">
        <v>2018</v>
      </c>
      <c r="G146" s="26">
        <v>1600000</v>
      </c>
      <c r="H146" s="185">
        <f t="shared" si="11"/>
        <v>10062400</v>
      </c>
      <c r="I146" s="27" t="s">
        <v>2662</v>
      </c>
    </row>
    <row r="147" spans="1:9" ht="75" x14ac:dyDescent="0.45">
      <c r="A147" s="14">
        <v>145</v>
      </c>
      <c r="B147" s="22" t="s">
        <v>2118</v>
      </c>
      <c r="C147" s="23" t="s">
        <v>674</v>
      </c>
      <c r="D147" s="45" t="s">
        <v>35</v>
      </c>
      <c r="E147" s="25">
        <v>2013</v>
      </c>
      <c r="F147" s="25">
        <v>2018</v>
      </c>
      <c r="G147" s="26">
        <v>800000</v>
      </c>
      <c r="H147" s="185">
        <f t="shared" si="11"/>
        <v>5031200</v>
      </c>
      <c r="I147" s="27" t="s">
        <v>2663</v>
      </c>
    </row>
    <row r="148" spans="1:9" ht="75" x14ac:dyDescent="0.45">
      <c r="A148" s="14">
        <v>146</v>
      </c>
      <c r="B148" s="22" t="s">
        <v>2119</v>
      </c>
      <c r="C148" s="23" t="s">
        <v>674</v>
      </c>
      <c r="D148" s="45" t="s">
        <v>35</v>
      </c>
      <c r="E148" s="25">
        <v>2015</v>
      </c>
      <c r="F148" s="25">
        <v>2018</v>
      </c>
      <c r="G148" s="26">
        <v>1500000</v>
      </c>
      <c r="H148" s="185">
        <f t="shared" si="11"/>
        <v>9433500</v>
      </c>
      <c r="I148" s="27" t="s">
        <v>2664</v>
      </c>
    </row>
    <row r="149" spans="1:9" ht="75" x14ac:dyDescent="0.45">
      <c r="A149" s="14">
        <v>147</v>
      </c>
      <c r="B149" s="22" t="s">
        <v>2123</v>
      </c>
      <c r="C149" s="23" t="s">
        <v>674</v>
      </c>
      <c r="D149" s="45" t="s">
        <v>35</v>
      </c>
      <c r="E149" s="25">
        <v>2018</v>
      </c>
      <c r="F149" s="25">
        <v>2018</v>
      </c>
      <c r="G149" s="26">
        <v>1250000</v>
      </c>
      <c r="H149" s="185">
        <f t="shared" si="11"/>
        <v>7861250</v>
      </c>
      <c r="I149" s="27" t="s">
        <v>2665</v>
      </c>
    </row>
    <row r="150" spans="1:9" ht="37.5" x14ac:dyDescent="0.45">
      <c r="A150" s="14">
        <v>148</v>
      </c>
      <c r="B150" s="22" t="s">
        <v>2136</v>
      </c>
      <c r="C150" s="23" t="s">
        <v>674</v>
      </c>
      <c r="D150" s="45" t="s">
        <v>36</v>
      </c>
      <c r="E150" s="25">
        <v>2018</v>
      </c>
      <c r="F150" s="25">
        <v>2018</v>
      </c>
      <c r="G150" s="26">
        <v>250000</v>
      </c>
      <c r="H150" s="185">
        <f t="shared" si="11"/>
        <v>1572250</v>
      </c>
      <c r="I150" s="27" t="s">
        <v>2296</v>
      </c>
    </row>
    <row r="151" spans="1:9" ht="75" x14ac:dyDescent="0.45">
      <c r="A151" s="14">
        <v>149</v>
      </c>
      <c r="B151" s="22" t="s">
        <v>2138</v>
      </c>
      <c r="C151" s="23" t="s">
        <v>674</v>
      </c>
      <c r="D151" s="45" t="s">
        <v>13</v>
      </c>
      <c r="E151" s="25">
        <v>2016</v>
      </c>
      <c r="F151" s="25">
        <v>2018</v>
      </c>
      <c r="G151" s="26">
        <v>1500000</v>
      </c>
      <c r="H151" s="185">
        <f t="shared" si="11"/>
        <v>9433500</v>
      </c>
      <c r="I151" s="27" t="s">
        <v>2666</v>
      </c>
    </row>
    <row r="152" spans="1:9" ht="37.5" x14ac:dyDescent="0.45">
      <c r="A152" s="14">
        <v>150</v>
      </c>
      <c r="B152" s="22" t="s">
        <v>2169</v>
      </c>
      <c r="C152" s="23" t="s">
        <v>674</v>
      </c>
      <c r="D152" s="45" t="s">
        <v>15</v>
      </c>
      <c r="E152" s="25">
        <v>2012</v>
      </c>
      <c r="F152" s="25">
        <v>2018</v>
      </c>
      <c r="G152" s="26">
        <v>2000000</v>
      </c>
      <c r="H152" s="185">
        <f t="shared" si="11"/>
        <v>12578000</v>
      </c>
      <c r="I152" s="27" t="s">
        <v>2691</v>
      </c>
    </row>
    <row r="153" spans="1:9" ht="56.25" x14ac:dyDescent="0.45">
      <c r="A153" s="14">
        <v>151</v>
      </c>
      <c r="B153" s="22" t="s">
        <v>2186</v>
      </c>
      <c r="C153" s="23" t="s">
        <v>674</v>
      </c>
      <c r="D153" s="45" t="s">
        <v>15</v>
      </c>
      <c r="E153" s="25">
        <v>2018</v>
      </c>
      <c r="F153" s="25">
        <v>2018</v>
      </c>
      <c r="G153" s="26">
        <v>2000000</v>
      </c>
      <c r="H153" s="185">
        <f t="shared" si="11"/>
        <v>12578000</v>
      </c>
      <c r="I153" s="27" t="s">
        <v>2606</v>
      </c>
    </row>
    <row r="154" spans="1:9" ht="37.5" x14ac:dyDescent="0.45">
      <c r="A154" s="14">
        <v>152</v>
      </c>
      <c r="B154" s="22" t="s">
        <v>2187</v>
      </c>
      <c r="C154" s="23" t="s">
        <v>674</v>
      </c>
      <c r="D154" s="45" t="s">
        <v>15</v>
      </c>
      <c r="E154" s="25">
        <v>2018</v>
      </c>
      <c r="F154" s="25">
        <v>2018</v>
      </c>
      <c r="G154" s="26">
        <v>2000000</v>
      </c>
      <c r="H154" s="185">
        <f t="shared" si="11"/>
        <v>12578000</v>
      </c>
      <c r="I154" s="27" t="s">
        <v>2682</v>
      </c>
    </row>
    <row r="155" spans="1:9" ht="37.5" x14ac:dyDescent="0.45">
      <c r="A155" s="14">
        <v>153</v>
      </c>
      <c r="B155" s="22" t="s">
        <v>2188</v>
      </c>
      <c r="C155" s="23" t="s">
        <v>674</v>
      </c>
      <c r="D155" s="45" t="s">
        <v>15</v>
      </c>
      <c r="E155" s="25">
        <v>2018</v>
      </c>
      <c r="F155" s="25">
        <v>2018</v>
      </c>
      <c r="G155" s="26">
        <v>2200000</v>
      </c>
      <c r="H155" s="185">
        <f t="shared" si="11"/>
        <v>13835800</v>
      </c>
      <c r="I155" s="27" t="s">
        <v>2683</v>
      </c>
    </row>
    <row r="156" spans="1:9" ht="56.25" x14ac:dyDescent="0.45">
      <c r="A156" s="14">
        <v>154</v>
      </c>
      <c r="B156" s="22" t="s">
        <v>2190</v>
      </c>
      <c r="C156" s="23" t="s">
        <v>674</v>
      </c>
      <c r="D156" s="45" t="s">
        <v>15</v>
      </c>
      <c r="E156" s="25">
        <v>2018</v>
      </c>
      <c r="F156" s="25">
        <v>2018</v>
      </c>
      <c r="G156" s="26">
        <v>300000</v>
      </c>
      <c r="H156" s="185">
        <f t="shared" si="11"/>
        <v>1886700</v>
      </c>
      <c r="I156" s="27" t="s">
        <v>2686</v>
      </c>
    </row>
    <row r="157" spans="1:9" x14ac:dyDescent="0.45">
      <c r="A157" s="14">
        <v>155</v>
      </c>
      <c r="B157" s="22" t="s">
        <v>2199</v>
      </c>
      <c r="C157" s="23" t="s">
        <v>674</v>
      </c>
      <c r="D157" s="45" t="s">
        <v>15</v>
      </c>
      <c r="E157" s="25">
        <v>2018</v>
      </c>
      <c r="F157" s="25">
        <v>2018</v>
      </c>
      <c r="G157" s="26">
        <v>900000</v>
      </c>
      <c r="H157" s="185">
        <f t="shared" si="11"/>
        <v>5660100</v>
      </c>
      <c r="I157" s="27" t="s">
        <v>2297</v>
      </c>
    </row>
    <row r="158" spans="1:9" ht="37.5" x14ac:dyDescent="0.45">
      <c r="A158" s="14">
        <v>156</v>
      </c>
      <c r="B158" s="22" t="s">
        <v>2200</v>
      </c>
      <c r="C158" s="23" t="s">
        <v>674</v>
      </c>
      <c r="D158" s="45" t="s">
        <v>15</v>
      </c>
      <c r="E158" s="25">
        <v>2018</v>
      </c>
      <c r="F158" s="25">
        <v>2018</v>
      </c>
      <c r="G158" s="26">
        <v>850000</v>
      </c>
      <c r="H158" s="185">
        <f t="shared" si="11"/>
        <v>5345650</v>
      </c>
      <c r="I158" s="27" t="s">
        <v>2297</v>
      </c>
    </row>
    <row r="159" spans="1:9" ht="75" x14ac:dyDescent="0.45">
      <c r="A159" s="14">
        <v>157</v>
      </c>
      <c r="B159" s="22" t="s">
        <v>2284</v>
      </c>
      <c r="C159" s="23" t="s">
        <v>674</v>
      </c>
      <c r="D159" s="45" t="s">
        <v>9</v>
      </c>
      <c r="E159" s="25">
        <v>2017</v>
      </c>
      <c r="F159" s="25">
        <v>2018</v>
      </c>
      <c r="G159" s="26">
        <v>100000</v>
      </c>
      <c r="H159" s="185">
        <f t="shared" si="11"/>
        <v>628900</v>
      </c>
      <c r="I159" s="27" t="s">
        <v>2654</v>
      </c>
    </row>
    <row r="160" spans="1:9" ht="56.25" x14ac:dyDescent="0.45">
      <c r="A160" s="14">
        <v>158</v>
      </c>
      <c r="B160" s="22" t="s">
        <v>2286</v>
      </c>
      <c r="C160" s="23" t="s">
        <v>674</v>
      </c>
      <c r="D160" s="45" t="s">
        <v>9</v>
      </c>
      <c r="E160" s="25">
        <v>2017</v>
      </c>
      <c r="F160" s="25">
        <v>2018</v>
      </c>
      <c r="G160" s="26">
        <v>230000</v>
      </c>
      <c r="H160" s="185">
        <f t="shared" si="11"/>
        <v>1446470</v>
      </c>
      <c r="I160" s="27" t="s">
        <v>2697</v>
      </c>
    </row>
    <row r="161" spans="1:9" ht="56.25" x14ac:dyDescent="0.45">
      <c r="A161" s="14">
        <v>159</v>
      </c>
      <c r="B161" s="22" t="s">
        <v>2287</v>
      </c>
      <c r="C161" s="23" t="s">
        <v>674</v>
      </c>
      <c r="D161" s="45" t="s">
        <v>9</v>
      </c>
      <c r="E161" s="25">
        <v>2017</v>
      </c>
      <c r="F161" s="25">
        <v>2018</v>
      </c>
      <c r="G161" s="26">
        <v>600000</v>
      </c>
      <c r="H161" s="185">
        <f t="shared" si="11"/>
        <v>3773400</v>
      </c>
      <c r="I161" s="27" t="s">
        <v>2667</v>
      </c>
    </row>
    <row r="162" spans="1:9" ht="75" x14ac:dyDescent="0.45">
      <c r="A162" s="14">
        <v>160</v>
      </c>
      <c r="B162" s="22" t="s">
        <v>2104</v>
      </c>
      <c r="C162" s="23" t="s">
        <v>674</v>
      </c>
      <c r="D162" s="45" t="s">
        <v>6</v>
      </c>
      <c r="E162" s="25">
        <v>2019</v>
      </c>
      <c r="F162" s="25">
        <v>2019</v>
      </c>
      <c r="G162" s="26">
        <v>0</v>
      </c>
      <c r="H162" s="151">
        <v>0</v>
      </c>
      <c r="I162" s="27" t="s">
        <v>2310</v>
      </c>
    </row>
    <row r="163" spans="1:9" ht="37.5" x14ac:dyDescent="0.45">
      <c r="A163" s="14">
        <v>161</v>
      </c>
      <c r="B163" s="22" t="s">
        <v>2108</v>
      </c>
      <c r="C163" s="23" t="s">
        <v>674</v>
      </c>
      <c r="D163" s="45" t="s">
        <v>30</v>
      </c>
      <c r="E163" s="25">
        <v>2010</v>
      </c>
      <c r="F163" s="25">
        <v>2019</v>
      </c>
      <c r="G163" s="26">
        <v>120000</v>
      </c>
      <c r="H163" s="185">
        <f t="shared" ref="H163:H176" si="12">PRODUCT(G163,5.114)</f>
        <v>613680</v>
      </c>
      <c r="I163" s="27" t="s">
        <v>2668</v>
      </c>
    </row>
    <row r="164" spans="1:9" ht="56.25" x14ac:dyDescent="0.45">
      <c r="A164" s="14">
        <v>162</v>
      </c>
      <c r="B164" s="22" t="s">
        <v>374</v>
      </c>
      <c r="C164" s="23" t="s">
        <v>674</v>
      </c>
      <c r="D164" s="45" t="s">
        <v>31</v>
      </c>
      <c r="E164" s="25">
        <v>2013</v>
      </c>
      <c r="F164" s="25">
        <v>2019</v>
      </c>
      <c r="G164" s="26">
        <v>2650000</v>
      </c>
      <c r="H164" s="185">
        <f t="shared" si="12"/>
        <v>13552100</v>
      </c>
      <c r="I164" s="27" t="s">
        <v>2669</v>
      </c>
    </row>
    <row r="165" spans="1:9" ht="37.5" x14ac:dyDescent="0.45">
      <c r="A165" s="14">
        <v>163</v>
      </c>
      <c r="B165" s="22" t="s">
        <v>2121</v>
      </c>
      <c r="C165" s="23" t="s">
        <v>674</v>
      </c>
      <c r="D165" s="45" t="s">
        <v>35</v>
      </c>
      <c r="E165" s="25">
        <v>2018</v>
      </c>
      <c r="F165" s="25">
        <v>2019</v>
      </c>
      <c r="G165" s="26">
        <v>500000</v>
      </c>
      <c r="H165" s="185">
        <f t="shared" si="12"/>
        <v>2557000</v>
      </c>
      <c r="I165" s="27" t="s">
        <v>2293</v>
      </c>
    </row>
    <row r="166" spans="1:9" ht="112.5" x14ac:dyDescent="0.45">
      <c r="A166" s="14">
        <v>164</v>
      </c>
      <c r="B166" s="22" t="s">
        <v>2126</v>
      </c>
      <c r="C166" s="23" t="s">
        <v>674</v>
      </c>
      <c r="D166" s="45" t="s">
        <v>36</v>
      </c>
      <c r="E166" s="25">
        <v>2018</v>
      </c>
      <c r="F166" s="25">
        <v>2019</v>
      </c>
      <c r="G166" s="26">
        <v>2000000</v>
      </c>
      <c r="H166" s="185">
        <f t="shared" si="12"/>
        <v>10228000</v>
      </c>
      <c r="I166" s="27" t="s">
        <v>2670</v>
      </c>
    </row>
    <row r="167" spans="1:9" ht="37.5" x14ac:dyDescent="0.45">
      <c r="A167" s="14">
        <v>165</v>
      </c>
      <c r="B167" s="22" t="s">
        <v>2130</v>
      </c>
      <c r="C167" s="23" t="s">
        <v>674</v>
      </c>
      <c r="D167" s="45" t="s">
        <v>36</v>
      </c>
      <c r="E167" s="25">
        <v>2019</v>
      </c>
      <c r="F167" s="25">
        <v>2019</v>
      </c>
      <c r="G167" s="26">
        <v>350000</v>
      </c>
      <c r="H167" s="185">
        <f t="shared" si="12"/>
        <v>1789900</v>
      </c>
      <c r="I167" s="27" t="s">
        <v>2671</v>
      </c>
    </row>
    <row r="168" spans="1:9" ht="56.25" x14ac:dyDescent="0.45">
      <c r="A168" s="14">
        <v>166</v>
      </c>
      <c r="B168" s="22" t="s">
        <v>2132</v>
      </c>
      <c r="C168" s="23" t="s">
        <v>674</v>
      </c>
      <c r="D168" s="45" t="s">
        <v>36</v>
      </c>
      <c r="E168" s="25">
        <v>2019</v>
      </c>
      <c r="F168" s="25">
        <v>2019</v>
      </c>
      <c r="G168" s="26">
        <v>400000</v>
      </c>
      <c r="H168" s="185">
        <f t="shared" si="12"/>
        <v>2045600</v>
      </c>
      <c r="I168" s="27" t="s">
        <v>2698</v>
      </c>
    </row>
    <row r="169" spans="1:9" ht="112.5" x14ac:dyDescent="0.45">
      <c r="A169" s="14">
        <v>167</v>
      </c>
      <c r="B169" s="22" t="s">
        <v>2140</v>
      </c>
      <c r="C169" s="23" t="s">
        <v>674</v>
      </c>
      <c r="D169" s="45" t="s">
        <v>13</v>
      </c>
      <c r="E169" s="25">
        <v>2017</v>
      </c>
      <c r="F169" s="25">
        <v>2019</v>
      </c>
      <c r="G169" s="26">
        <v>3500000</v>
      </c>
      <c r="H169" s="185">
        <f t="shared" si="12"/>
        <v>17899000</v>
      </c>
      <c r="I169" s="27" t="s">
        <v>2672</v>
      </c>
    </row>
    <row r="170" spans="1:9" ht="75" x14ac:dyDescent="0.45">
      <c r="A170" s="14">
        <v>168</v>
      </c>
      <c r="B170" s="22" t="s">
        <v>2143</v>
      </c>
      <c r="C170" s="23" t="s">
        <v>674</v>
      </c>
      <c r="D170" s="45" t="s">
        <v>14</v>
      </c>
      <c r="E170" s="25">
        <v>2013</v>
      </c>
      <c r="F170" s="25">
        <v>2019</v>
      </c>
      <c r="G170" s="26">
        <v>2000000</v>
      </c>
      <c r="H170" s="185">
        <f t="shared" si="12"/>
        <v>10228000</v>
      </c>
      <c r="I170" s="27" t="s">
        <v>2673</v>
      </c>
    </row>
    <row r="171" spans="1:9" ht="37.5" x14ac:dyDescent="0.45">
      <c r="A171" s="14">
        <v>169</v>
      </c>
      <c r="B171" s="22" t="s">
        <v>2182</v>
      </c>
      <c r="C171" s="23" t="s">
        <v>674</v>
      </c>
      <c r="D171" s="45" t="s">
        <v>15</v>
      </c>
      <c r="E171" s="25">
        <v>2017</v>
      </c>
      <c r="F171" s="25">
        <v>2019</v>
      </c>
      <c r="G171" s="26">
        <v>2500000</v>
      </c>
      <c r="H171" s="185">
        <f t="shared" si="12"/>
        <v>12785000</v>
      </c>
      <c r="I171" s="27" t="s">
        <v>2677</v>
      </c>
    </row>
    <row r="172" spans="1:9" ht="56.25" x14ac:dyDescent="0.45">
      <c r="A172" s="14">
        <v>170</v>
      </c>
      <c r="B172" s="22" t="s">
        <v>2184</v>
      </c>
      <c r="C172" s="23" t="s">
        <v>674</v>
      </c>
      <c r="D172" s="45" t="s">
        <v>15</v>
      </c>
      <c r="E172" s="25">
        <v>2017</v>
      </c>
      <c r="F172" s="25">
        <v>2019</v>
      </c>
      <c r="G172" s="26">
        <v>2500000</v>
      </c>
      <c r="H172" s="185">
        <f t="shared" si="12"/>
        <v>12785000</v>
      </c>
      <c r="I172" s="27" t="s">
        <v>2607</v>
      </c>
    </row>
    <row r="173" spans="1:9" ht="37.5" x14ac:dyDescent="0.45">
      <c r="A173" s="14">
        <v>171</v>
      </c>
      <c r="B173" s="22" t="s">
        <v>2189</v>
      </c>
      <c r="C173" s="23" t="s">
        <v>674</v>
      </c>
      <c r="D173" s="45" t="s">
        <v>15</v>
      </c>
      <c r="E173" s="25">
        <v>2018</v>
      </c>
      <c r="F173" s="25">
        <v>2019</v>
      </c>
      <c r="G173" s="26">
        <v>1500000</v>
      </c>
      <c r="H173" s="185">
        <f t="shared" si="12"/>
        <v>7671000</v>
      </c>
      <c r="I173" s="27" t="s">
        <v>2677</v>
      </c>
    </row>
    <row r="174" spans="1:9" ht="56.25" x14ac:dyDescent="0.45">
      <c r="A174" s="14">
        <v>172</v>
      </c>
      <c r="B174" s="22" t="s">
        <v>2191</v>
      </c>
      <c r="C174" s="23" t="s">
        <v>674</v>
      </c>
      <c r="D174" s="45" t="s">
        <v>15</v>
      </c>
      <c r="E174" s="25">
        <v>2019</v>
      </c>
      <c r="F174" s="25">
        <v>2019</v>
      </c>
      <c r="G174" s="26">
        <v>2500000</v>
      </c>
      <c r="H174" s="185">
        <f t="shared" si="12"/>
        <v>12785000</v>
      </c>
      <c r="I174" s="27" t="s">
        <v>2630</v>
      </c>
    </row>
    <row r="175" spans="1:9" ht="37.5" x14ac:dyDescent="0.45">
      <c r="A175" s="14">
        <v>173</v>
      </c>
      <c r="B175" s="22" t="s">
        <v>2281</v>
      </c>
      <c r="C175" s="23" t="s">
        <v>674</v>
      </c>
      <c r="D175" s="45" t="s">
        <v>34</v>
      </c>
      <c r="E175" s="25">
        <v>2015</v>
      </c>
      <c r="F175" s="25">
        <v>2019</v>
      </c>
      <c r="G175" s="26">
        <v>15000000</v>
      </c>
      <c r="H175" s="185">
        <f t="shared" si="12"/>
        <v>76710000</v>
      </c>
      <c r="I175" s="27" t="s">
        <v>2308</v>
      </c>
    </row>
    <row r="176" spans="1:9" ht="56.25" x14ac:dyDescent="0.45">
      <c r="A176" s="14">
        <v>174</v>
      </c>
      <c r="B176" s="22" t="s">
        <v>2285</v>
      </c>
      <c r="C176" s="23" t="s">
        <v>674</v>
      </c>
      <c r="D176" s="45" t="s">
        <v>9</v>
      </c>
      <c r="E176" s="25">
        <v>2018</v>
      </c>
      <c r="F176" s="25">
        <v>2019</v>
      </c>
      <c r="G176" s="26">
        <v>100000</v>
      </c>
      <c r="H176" s="185">
        <f t="shared" si="12"/>
        <v>511400</v>
      </c>
      <c r="I176" s="27" t="s">
        <v>2699</v>
      </c>
    </row>
    <row r="177" spans="1:9" ht="56.25" x14ac:dyDescent="0.45">
      <c r="A177" s="14">
        <v>175</v>
      </c>
      <c r="B177" s="22" t="s">
        <v>2115</v>
      </c>
      <c r="C177" s="23" t="s">
        <v>674</v>
      </c>
      <c r="D177" s="45" t="s">
        <v>31</v>
      </c>
      <c r="E177" s="25">
        <v>2017</v>
      </c>
      <c r="F177" s="25">
        <v>2020</v>
      </c>
      <c r="G177" s="26">
        <v>1400000</v>
      </c>
      <c r="H177" s="185">
        <f t="shared" ref="H177:H183" si="13">PRODUCT(G177,4.348)</f>
        <v>6087200</v>
      </c>
      <c r="I177" s="27" t="s">
        <v>2674</v>
      </c>
    </row>
    <row r="178" spans="1:9" ht="56.25" x14ac:dyDescent="0.45">
      <c r="A178" s="14">
        <v>176</v>
      </c>
      <c r="B178" s="22" t="s">
        <v>2144</v>
      </c>
      <c r="C178" s="23" t="s">
        <v>674</v>
      </c>
      <c r="D178" s="45" t="s">
        <v>14</v>
      </c>
      <c r="E178" s="25">
        <v>2014</v>
      </c>
      <c r="F178" s="25">
        <v>2020</v>
      </c>
      <c r="G178" s="26">
        <v>1000000</v>
      </c>
      <c r="H178" s="185">
        <f t="shared" si="13"/>
        <v>4348000</v>
      </c>
      <c r="I178" s="27" t="s">
        <v>2675</v>
      </c>
    </row>
    <row r="179" spans="1:9" ht="206.25" x14ac:dyDescent="0.45">
      <c r="A179" s="14">
        <v>177</v>
      </c>
      <c r="B179" s="22" t="s">
        <v>2263</v>
      </c>
      <c r="C179" s="23" t="s">
        <v>674</v>
      </c>
      <c r="D179" s="45" t="s">
        <v>40</v>
      </c>
      <c r="E179" s="25">
        <v>2004</v>
      </c>
      <c r="F179" s="25">
        <v>2020</v>
      </c>
      <c r="G179" s="26">
        <v>50000000</v>
      </c>
      <c r="H179" s="185">
        <f t="shared" si="13"/>
        <v>217400000</v>
      </c>
      <c r="I179" s="27" t="s">
        <v>1705</v>
      </c>
    </row>
    <row r="180" spans="1:9" ht="93.75" x14ac:dyDescent="0.45">
      <c r="A180" s="14">
        <v>178</v>
      </c>
      <c r="B180" s="22" t="s">
        <v>2264</v>
      </c>
      <c r="C180" s="23" t="s">
        <v>674</v>
      </c>
      <c r="D180" s="45" t="s">
        <v>40</v>
      </c>
      <c r="E180" s="25">
        <v>2008</v>
      </c>
      <c r="F180" s="25">
        <v>2020</v>
      </c>
      <c r="G180" s="26">
        <v>15000000</v>
      </c>
      <c r="H180" s="185">
        <f t="shared" si="13"/>
        <v>65220000</v>
      </c>
      <c r="I180" s="27" t="s">
        <v>2300</v>
      </c>
    </row>
    <row r="181" spans="1:9" ht="37.5" x14ac:dyDescent="0.45">
      <c r="A181" s="14">
        <v>179</v>
      </c>
      <c r="B181" s="22" t="s">
        <v>2273</v>
      </c>
      <c r="C181" s="23" t="s">
        <v>674</v>
      </c>
      <c r="D181" s="45" t="s">
        <v>34</v>
      </c>
      <c r="E181" s="25">
        <v>2017</v>
      </c>
      <c r="F181" s="25">
        <v>2020</v>
      </c>
      <c r="G181" s="26">
        <v>5000000</v>
      </c>
      <c r="H181" s="185">
        <f t="shared" si="13"/>
        <v>21740000</v>
      </c>
      <c r="I181" s="27" t="s">
        <v>2304</v>
      </c>
    </row>
    <row r="182" spans="1:9" ht="37.5" x14ac:dyDescent="0.45">
      <c r="A182" s="14">
        <v>180</v>
      </c>
      <c r="B182" s="22" t="s">
        <v>2274</v>
      </c>
      <c r="C182" s="23" t="s">
        <v>674</v>
      </c>
      <c r="D182" s="45" t="s">
        <v>34</v>
      </c>
      <c r="E182" s="25">
        <v>2017</v>
      </c>
      <c r="F182" s="25">
        <v>2020</v>
      </c>
      <c r="G182" s="26">
        <v>5000000</v>
      </c>
      <c r="H182" s="185">
        <f t="shared" si="13"/>
        <v>21740000</v>
      </c>
      <c r="I182" s="27" t="s">
        <v>2305</v>
      </c>
    </row>
    <row r="183" spans="1:9" ht="37.5" x14ac:dyDescent="0.45">
      <c r="A183" s="14">
        <v>181</v>
      </c>
      <c r="B183" s="22" t="s">
        <v>2277</v>
      </c>
      <c r="C183" s="23" t="s">
        <v>674</v>
      </c>
      <c r="D183" s="45" t="s">
        <v>34</v>
      </c>
      <c r="E183" s="25">
        <v>2014</v>
      </c>
      <c r="F183" s="25">
        <v>2020</v>
      </c>
      <c r="G183" s="26">
        <v>8000000</v>
      </c>
      <c r="H183" s="185">
        <f t="shared" si="13"/>
        <v>34784000</v>
      </c>
      <c r="I183" s="27" t="s">
        <v>2307</v>
      </c>
    </row>
    <row r="184" spans="1:9" ht="75" x14ac:dyDescent="0.45">
      <c r="A184" s="14">
        <v>182</v>
      </c>
      <c r="B184" s="22" t="s">
        <v>2103</v>
      </c>
      <c r="C184" s="23" t="s">
        <v>674</v>
      </c>
      <c r="D184" s="45" t="s">
        <v>6</v>
      </c>
      <c r="E184" s="25">
        <v>2018</v>
      </c>
      <c r="F184" s="25">
        <v>2021</v>
      </c>
      <c r="G184" s="26">
        <v>4000000</v>
      </c>
      <c r="H184" s="185">
        <f t="shared" ref="H184:H199" si="14">PRODUCT(G184,3.5)</f>
        <v>14000000</v>
      </c>
      <c r="I184" s="27" t="s">
        <v>2644</v>
      </c>
    </row>
    <row r="185" spans="1:9" ht="93.75" x14ac:dyDescent="0.45">
      <c r="A185" s="14">
        <v>183</v>
      </c>
      <c r="B185" s="22" t="s">
        <v>2106</v>
      </c>
      <c r="C185" s="23" t="s">
        <v>674</v>
      </c>
      <c r="D185" s="45" t="s">
        <v>30</v>
      </c>
      <c r="E185" s="25">
        <v>2011</v>
      </c>
      <c r="F185" s="25">
        <v>2021</v>
      </c>
      <c r="G185" s="26">
        <v>200000</v>
      </c>
      <c r="H185" s="185">
        <f t="shared" si="14"/>
        <v>700000</v>
      </c>
      <c r="I185" s="27" t="s">
        <v>2292</v>
      </c>
    </row>
    <row r="186" spans="1:9" ht="75" x14ac:dyDescent="0.45">
      <c r="A186" s="14">
        <v>184</v>
      </c>
      <c r="B186" s="22" t="s">
        <v>2129</v>
      </c>
      <c r="C186" s="23" t="s">
        <v>674</v>
      </c>
      <c r="D186" s="45" t="s">
        <v>36</v>
      </c>
      <c r="E186" s="25">
        <v>2017</v>
      </c>
      <c r="F186" s="25">
        <v>2021</v>
      </c>
      <c r="G186" s="26">
        <v>3100000</v>
      </c>
      <c r="H186" s="185">
        <f t="shared" si="14"/>
        <v>10850000</v>
      </c>
      <c r="I186" s="27" t="s">
        <v>2654</v>
      </c>
    </row>
    <row r="187" spans="1:9" ht="37.5" x14ac:dyDescent="0.45">
      <c r="A187" s="14">
        <v>185</v>
      </c>
      <c r="B187" s="22" t="s">
        <v>2134</v>
      </c>
      <c r="C187" s="23" t="s">
        <v>674</v>
      </c>
      <c r="D187" s="45" t="s">
        <v>36</v>
      </c>
      <c r="E187" s="25">
        <v>2021</v>
      </c>
      <c r="F187" s="25">
        <v>2021</v>
      </c>
      <c r="G187" s="26">
        <v>500000</v>
      </c>
      <c r="H187" s="185">
        <f t="shared" si="14"/>
        <v>1750000</v>
      </c>
      <c r="I187" s="27" t="s">
        <v>2694</v>
      </c>
    </row>
    <row r="188" spans="1:9" ht="56.25" x14ac:dyDescent="0.45">
      <c r="A188" s="14">
        <v>186</v>
      </c>
      <c r="B188" s="22" t="s">
        <v>2192</v>
      </c>
      <c r="C188" s="23" t="s">
        <v>674</v>
      </c>
      <c r="D188" s="45" t="s">
        <v>15</v>
      </c>
      <c r="E188" s="25">
        <v>2019</v>
      </c>
      <c r="F188" s="25">
        <v>2021</v>
      </c>
      <c r="G188" s="26">
        <v>2500000</v>
      </c>
      <c r="H188" s="185">
        <f t="shared" si="14"/>
        <v>8750000</v>
      </c>
      <c r="I188" s="27" t="s">
        <v>2618</v>
      </c>
    </row>
    <row r="189" spans="1:9" ht="56.25" x14ac:dyDescent="0.45">
      <c r="A189" s="14">
        <v>187</v>
      </c>
      <c r="B189" s="22" t="s">
        <v>2193</v>
      </c>
      <c r="C189" s="23" t="s">
        <v>674</v>
      </c>
      <c r="D189" s="45" t="s">
        <v>15</v>
      </c>
      <c r="E189" s="25">
        <v>2020</v>
      </c>
      <c r="F189" s="25">
        <v>2021</v>
      </c>
      <c r="G189" s="26">
        <v>1000000</v>
      </c>
      <c r="H189" s="185">
        <f t="shared" si="14"/>
        <v>3500000</v>
      </c>
      <c r="I189" s="27" t="s">
        <v>2619</v>
      </c>
    </row>
    <row r="190" spans="1:9" ht="56.25" x14ac:dyDescent="0.45">
      <c r="A190" s="14">
        <v>188</v>
      </c>
      <c r="B190" s="22" t="s">
        <v>2194</v>
      </c>
      <c r="C190" s="23" t="s">
        <v>674</v>
      </c>
      <c r="D190" s="45" t="s">
        <v>15</v>
      </c>
      <c r="E190" s="25">
        <v>2020</v>
      </c>
      <c r="F190" s="25">
        <v>2021</v>
      </c>
      <c r="G190" s="26">
        <v>300000</v>
      </c>
      <c r="H190" s="185">
        <f t="shared" si="14"/>
        <v>1050000</v>
      </c>
      <c r="I190" s="27" t="s">
        <v>2687</v>
      </c>
    </row>
    <row r="191" spans="1:9" ht="56.25" x14ac:dyDescent="0.45">
      <c r="A191" s="14">
        <v>189</v>
      </c>
      <c r="B191" s="22" t="s">
        <v>2195</v>
      </c>
      <c r="C191" s="23" t="s">
        <v>674</v>
      </c>
      <c r="D191" s="45" t="s">
        <v>15</v>
      </c>
      <c r="E191" s="25">
        <v>2021</v>
      </c>
      <c r="F191" s="25">
        <v>2021</v>
      </c>
      <c r="G191" s="26">
        <v>2000000</v>
      </c>
      <c r="H191" s="185">
        <f t="shared" si="14"/>
        <v>7000000</v>
      </c>
      <c r="I191" s="27" t="s">
        <v>2615</v>
      </c>
    </row>
    <row r="192" spans="1:9" ht="37.5" x14ac:dyDescent="0.45">
      <c r="A192" s="14">
        <v>190</v>
      </c>
      <c r="B192" s="22" t="s">
        <v>2196</v>
      </c>
      <c r="C192" s="23" t="s">
        <v>674</v>
      </c>
      <c r="D192" s="45" t="s">
        <v>15</v>
      </c>
      <c r="E192" s="25">
        <v>2021</v>
      </c>
      <c r="F192" s="25">
        <v>2021</v>
      </c>
      <c r="G192" s="26">
        <v>1900000</v>
      </c>
      <c r="H192" s="185">
        <f t="shared" si="14"/>
        <v>6650000</v>
      </c>
      <c r="I192" s="27" t="s">
        <v>2684</v>
      </c>
    </row>
    <row r="193" spans="1:9" ht="56.25" x14ac:dyDescent="0.45">
      <c r="A193" s="14">
        <v>191</v>
      </c>
      <c r="B193" s="22" t="s">
        <v>2198</v>
      </c>
      <c r="C193" s="23" t="s">
        <v>674</v>
      </c>
      <c r="D193" s="45" t="s">
        <v>15</v>
      </c>
      <c r="E193" s="25">
        <v>2019</v>
      </c>
      <c r="F193" s="25">
        <v>2021</v>
      </c>
      <c r="G193" s="26">
        <v>3000000</v>
      </c>
      <c r="H193" s="185">
        <f t="shared" si="14"/>
        <v>10500000</v>
      </c>
      <c r="I193" s="27" t="s">
        <v>2622</v>
      </c>
    </row>
    <row r="194" spans="1:9" ht="37.5" x14ac:dyDescent="0.45">
      <c r="A194" s="14">
        <v>192</v>
      </c>
      <c r="B194" s="22" t="s">
        <v>2258</v>
      </c>
      <c r="C194" s="23" t="s">
        <v>674</v>
      </c>
      <c r="D194" s="45" t="s">
        <v>40</v>
      </c>
      <c r="E194" s="25">
        <v>2021</v>
      </c>
      <c r="F194" s="25">
        <v>2021</v>
      </c>
      <c r="G194" s="26">
        <v>500000</v>
      </c>
      <c r="H194" s="185">
        <f t="shared" si="14"/>
        <v>1750000</v>
      </c>
      <c r="I194" s="27" t="s">
        <v>2301</v>
      </c>
    </row>
    <row r="195" spans="1:9" ht="37.5" x14ac:dyDescent="0.45">
      <c r="A195" s="14">
        <v>193</v>
      </c>
      <c r="B195" s="22" t="s">
        <v>2275</v>
      </c>
      <c r="C195" s="23" t="s">
        <v>674</v>
      </c>
      <c r="D195" s="45" t="s">
        <v>34</v>
      </c>
      <c r="E195" s="25">
        <v>2015</v>
      </c>
      <c r="F195" s="25">
        <v>2021</v>
      </c>
      <c r="G195" s="26">
        <v>15000000</v>
      </c>
      <c r="H195" s="185">
        <f t="shared" si="14"/>
        <v>52500000</v>
      </c>
      <c r="I195" s="27" t="s">
        <v>2306</v>
      </c>
    </row>
    <row r="196" spans="1:9" ht="37.5" x14ac:dyDescent="0.45">
      <c r="A196" s="14">
        <v>194</v>
      </c>
      <c r="B196" s="22" t="s">
        <v>2278</v>
      </c>
      <c r="C196" s="23" t="s">
        <v>674</v>
      </c>
      <c r="D196" s="45" t="s">
        <v>34</v>
      </c>
      <c r="E196" s="25">
        <v>2016</v>
      </c>
      <c r="F196" s="25">
        <v>2021</v>
      </c>
      <c r="G196" s="26">
        <v>5000000</v>
      </c>
      <c r="H196" s="185">
        <f t="shared" si="14"/>
        <v>17500000</v>
      </c>
      <c r="I196" s="27" t="s">
        <v>2305</v>
      </c>
    </row>
    <row r="197" spans="1:9" ht="37.5" x14ac:dyDescent="0.45">
      <c r="A197" s="14">
        <v>195</v>
      </c>
      <c r="B197" s="22" t="s">
        <v>2279</v>
      </c>
      <c r="C197" s="23" t="s">
        <v>674</v>
      </c>
      <c r="D197" s="45" t="s">
        <v>34</v>
      </c>
      <c r="E197" s="25">
        <v>2015</v>
      </c>
      <c r="F197" s="25">
        <v>2021</v>
      </c>
      <c r="G197" s="26">
        <v>15000000</v>
      </c>
      <c r="H197" s="185">
        <f t="shared" si="14"/>
        <v>52500000</v>
      </c>
      <c r="I197" s="27" t="s">
        <v>2308</v>
      </c>
    </row>
    <row r="198" spans="1:9" ht="37.5" x14ac:dyDescent="0.45">
      <c r="A198" s="14">
        <v>196</v>
      </c>
      <c r="B198" s="22" t="s">
        <v>2280</v>
      </c>
      <c r="C198" s="23" t="s">
        <v>674</v>
      </c>
      <c r="D198" s="45" t="s">
        <v>34</v>
      </c>
      <c r="E198" s="25">
        <v>2015</v>
      </c>
      <c r="F198" s="25">
        <v>2021</v>
      </c>
      <c r="G198" s="26">
        <v>15000000</v>
      </c>
      <c r="H198" s="185">
        <f t="shared" si="14"/>
        <v>52500000</v>
      </c>
      <c r="I198" s="27" t="s">
        <v>2308</v>
      </c>
    </row>
    <row r="199" spans="1:9" ht="56.25" x14ac:dyDescent="0.45">
      <c r="A199" s="14">
        <v>197</v>
      </c>
      <c r="B199" s="22" t="s">
        <v>2283</v>
      </c>
      <c r="C199" s="23" t="s">
        <v>674</v>
      </c>
      <c r="D199" s="45" t="s">
        <v>9</v>
      </c>
      <c r="E199" s="25">
        <v>2017</v>
      </c>
      <c r="F199" s="25">
        <v>2021</v>
      </c>
      <c r="G199" s="26">
        <v>3000000</v>
      </c>
      <c r="H199" s="185">
        <f t="shared" si="14"/>
        <v>10500000</v>
      </c>
      <c r="I199" s="27" t="s">
        <v>2676</v>
      </c>
    </row>
    <row r="200" spans="1:9" ht="37.5" x14ac:dyDescent="0.45">
      <c r="A200" s="14">
        <v>198</v>
      </c>
      <c r="B200" s="22" t="s">
        <v>2105</v>
      </c>
      <c r="C200" s="23" t="s">
        <v>674</v>
      </c>
      <c r="D200" s="45" t="s">
        <v>6</v>
      </c>
      <c r="E200" s="25">
        <v>2021</v>
      </c>
      <c r="F200" s="25">
        <v>2022</v>
      </c>
      <c r="G200" s="26">
        <v>300000</v>
      </c>
      <c r="H200" s="185">
        <f t="shared" ref="H200:H205" si="15">PRODUCT(G200,2.113)</f>
        <v>633900</v>
      </c>
      <c r="I200" s="27" t="s">
        <v>2700</v>
      </c>
    </row>
    <row r="201" spans="1:9" ht="37.5" x14ac:dyDescent="0.45">
      <c r="A201" s="14">
        <v>199</v>
      </c>
      <c r="B201" s="22" t="s">
        <v>2137</v>
      </c>
      <c r="C201" s="23" t="s">
        <v>674</v>
      </c>
      <c r="D201" s="45" t="s">
        <v>36</v>
      </c>
      <c r="E201" s="25">
        <v>2022</v>
      </c>
      <c r="F201" s="25">
        <v>2022</v>
      </c>
      <c r="G201" s="26">
        <v>300000</v>
      </c>
      <c r="H201" s="185">
        <f t="shared" si="15"/>
        <v>633900</v>
      </c>
      <c r="I201" s="27" t="s">
        <v>2296</v>
      </c>
    </row>
    <row r="202" spans="1:9" ht="75" x14ac:dyDescent="0.45">
      <c r="A202" s="14">
        <v>200</v>
      </c>
      <c r="B202" s="22" t="s">
        <v>2146</v>
      </c>
      <c r="C202" s="23" t="s">
        <v>674</v>
      </c>
      <c r="D202" s="45" t="s">
        <v>14</v>
      </c>
      <c r="E202" s="25">
        <v>2018</v>
      </c>
      <c r="F202" s="25">
        <v>2022</v>
      </c>
      <c r="G202" s="26">
        <v>1300000</v>
      </c>
      <c r="H202" s="185">
        <f t="shared" si="15"/>
        <v>2746900</v>
      </c>
      <c r="I202" s="27" t="s">
        <v>2692</v>
      </c>
    </row>
    <row r="203" spans="1:9" ht="56.25" x14ac:dyDescent="0.45">
      <c r="A203" s="14">
        <v>201</v>
      </c>
      <c r="B203" s="22" t="s">
        <v>2197</v>
      </c>
      <c r="C203" s="23" t="s">
        <v>674</v>
      </c>
      <c r="D203" s="45" t="s">
        <v>15</v>
      </c>
      <c r="E203" s="25">
        <v>2021</v>
      </c>
      <c r="F203" s="25">
        <v>2022</v>
      </c>
      <c r="G203" s="26">
        <v>2000000</v>
      </c>
      <c r="H203" s="185">
        <f t="shared" si="15"/>
        <v>4226000</v>
      </c>
      <c r="I203" s="27" t="s">
        <v>2611</v>
      </c>
    </row>
    <row r="204" spans="1:9" ht="37.5" x14ac:dyDescent="0.45">
      <c r="A204" s="14">
        <v>202</v>
      </c>
      <c r="B204" s="22" t="s">
        <v>2282</v>
      </c>
      <c r="C204" s="23" t="s">
        <v>674</v>
      </c>
      <c r="D204" s="45" t="s">
        <v>34</v>
      </c>
      <c r="E204" s="25">
        <v>2015</v>
      </c>
      <c r="F204" s="25">
        <v>2022</v>
      </c>
      <c r="G204" s="26">
        <v>8000000</v>
      </c>
      <c r="H204" s="185">
        <f t="shared" si="15"/>
        <v>16904000</v>
      </c>
      <c r="I204" s="27" t="s">
        <v>2308</v>
      </c>
    </row>
    <row r="205" spans="1:9" ht="37.5" x14ac:dyDescent="0.45">
      <c r="A205" s="14">
        <v>203</v>
      </c>
      <c r="B205" s="15" t="s">
        <v>2122</v>
      </c>
      <c r="C205" s="16" t="s">
        <v>674</v>
      </c>
      <c r="D205" s="44" t="s">
        <v>35</v>
      </c>
      <c r="E205" s="194">
        <v>2020</v>
      </c>
      <c r="F205" s="194">
        <v>2022</v>
      </c>
      <c r="G205" s="19">
        <v>1000000</v>
      </c>
      <c r="H205" s="148">
        <f t="shared" si="15"/>
        <v>2113000</v>
      </c>
      <c r="I205" s="20" t="s">
        <v>2294</v>
      </c>
    </row>
    <row r="206" spans="1:9" ht="38.25" x14ac:dyDescent="0.45">
      <c r="A206" s="14">
        <v>204</v>
      </c>
      <c r="B206" s="92" t="s">
        <v>2917</v>
      </c>
      <c r="C206" s="16" t="s">
        <v>674</v>
      </c>
      <c r="D206" s="33" t="s">
        <v>35</v>
      </c>
      <c r="E206" s="33">
        <v>2020</v>
      </c>
      <c r="F206" s="33">
        <v>2022</v>
      </c>
      <c r="G206" s="19">
        <v>2500000</v>
      </c>
      <c r="H206" s="185">
        <f t="shared" ref="H206:H218" si="16">PRODUCT(G206,2.113)</f>
        <v>5282500</v>
      </c>
      <c r="I206" s="95" t="s">
        <v>2918</v>
      </c>
    </row>
    <row r="207" spans="1:9" ht="37.5" x14ac:dyDescent="0.45">
      <c r="A207" s="14">
        <v>205</v>
      </c>
      <c r="B207" s="89" t="s">
        <v>2919</v>
      </c>
      <c r="C207" s="33" t="s">
        <v>674</v>
      </c>
      <c r="D207" s="33" t="s">
        <v>13</v>
      </c>
      <c r="E207" s="33">
        <v>2021</v>
      </c>
      <c r="F207" s="33">
        <v>2022</v>
      </c>
      <c r="G207" s="19">
        <v>1500000</v>
      </c>
      <c r="H207" s="185">
        <f t="shared" si="16"/>
        <v>3169500</v>
      </c>
      <c r="I207" s="95" t="s">
        <v>2920</v>
      </c>
    </row>
    <row r="208" spans="1:9" x14ac:dyDescent="0.45">
      <c r="A208" s="14">
        <v>206</v>
      </c>
      <c r="B208" s="122" t="s">
        <v>3019</v>
      </c>
      <c r="C208" s="123" t="s">
        <v>674</v>
      </c>
      <c r="D208" s="123" t="s">
        <v>34</v>
      </c>
      <c r="E208" s="123">
        <v>2014</v>
      </c>
      <c r="F208" s="123">
        <v>2022</v>
      </c>
      <c r="G208" s="148">
        <v>70000000</v>
      </c>
      <c r="H208" s="185">
        <f t="shared" si="16"/>
        <v>147910000</v>
      </c>
      <c r="I208" s="149" t="s">
        <v>2920</v>
      </c>
    </row>
    <row r="209" spans="1:9" ht="37.5" x14ac:dyDescent="0.45">
      <c r="A209" s="14">
        <v>207</v>
      </c>
      <c r="B209" s="122" t="s">
        <v>3020</v>
      </c>
      <c r="C209" s="123" t="s">
        <v>674</v>
      </c>
      <c r="D209" s="123" t="s">
        <v>34</v>
      </c>
      <c r="E209" s="123">
        <v>2017</v>
      </c>
      <c r="F209" s="123">
        <v>2022</v>
      </c>
      <c r="G209" s="148">
        <v>25000000</v>
      </c>
      <c r="H209" s="185">
        <f t="shared" si="16"/>
        <v>52825000</v>
      </c>
      <c r="I209" s="149" t="s">
        <v>2918</v>
      </c>
    </row>
    <row r="210" spans="1:9" ht="37.5" x14ac:dyDescent="0.45">
      <c r="A210" s="14">
        <v>208</v>
      </c>
      <c r="B210" s="122" t="s">
        <v>3021</v>
      </c>
      <c r="C210" s="123" t="s">
        <v>674</v>
      </c>
      <c r="D210" s="123" t="s">
        <v>34</v>
      </c>
      <c r="E210" s="123">
        <v>2019</v>
      </c>
      <c r="F210" s="123">
        <v>2022</v>
      </c>
      <c r="G210" s="148">
        <v>35000000</v>
      </c>
      <c r="H210" s="185">
        <f t="shared" si="16"/>
        <v>73955000</v>
      </c>
      <c r="I210" s="149" t="s">
        <v>2918</v>
      </c>
    </row>
    <row r="211" spans="1:9" ht="56.25" x14ac:dyDescent="0.45">
      <c r="A211" s="14">
        <v>209</v>
      </c>
      <c r="B211" s="122" t="s">
        <v>3022</v>
      </c>
      <c r="C211" s="123" t="s">
        <v>674</v>
      </c>
      <c r="D211" s="123" t="s">
        <v>34</v>
      </c>
      <c r="E211" s="123">
        <v>2021</v>
      </c>
      <c r="F211" s="123">
        <v>2022</v>
      </c>
      <c r="G211" s="148">
        <v>500000</v>
      </c>
      <c r="H211" s="185">
        <f t="shared" si="16"/>
        <v>1056500</v>
      </c>
      <c r="I211" s="149" t="s">
        <v>2918</v>
      </c>
    </row>
    <row r="212" spans="1:9" ht="37.5" x14ac:dyDescent="0.45">
      <c r="A212" s="14">
        <v>210</v>
      </c>
      <c r="B212" s="122" t="s">
        <v>3023</v>
      </c>
      <c r="C212" s="123" t="s">
        <v>674</v>
      </c>
      <c r="D212" s="123" t="s">
        <v>34</v>
      </c>
      <c r="E212" s="123">
        <v>2021</v>
      </c>
      <c r="F212" s="123">
        <v>2022</v>
      </c>
      <c r="G212" s="148">
        <v>500000</v>
      </c>
      <c r="H212" s="185">
        <f t="shared" si="16"/>
        <v>1056500</v>
      </c>
      <c r="I212" s="149" t="s">
        <v>2918</v>
      </c>
    </row>
    <row r="213" spans="1:9" ht="37.5" x14ac:dyDescent="0.45">
      <c r="A213" s="14">
        <v>211</v>
      </c>
      <c r="B213" s="122" t="s">
        <v>3024</v>
      </c>
      <c r="C213" s="123" t="s">
        <v>674</v>
      </c>
      <c r="D213" s="123" t="s">
        <v>34</v>
      </c>
      <c r="E213" s="123">
        <v>2019</v>
      </c>
      <c r="F213" s="123">
        <v>2022</v>
      </c>
      <c r="G213" s="148">
        <v>25000000</v>
      </c>
      <c r="H213" s="185">
        <f t="shared" si="16"/>
        <v>52825000</v>
      </c>
      <c r="I213" s="149" t="s">
        <v>2918</v>
      </c>
    </row>
    <row r="214" spans="1:9" ht="37.5" x14ac:dyDescent="0.45">
      <c r="A214" s="14">
        <v>212</v>
      </c>
      <c r="B214" s="122" t="s">
        <v>3025</v>
      </c>
      <c r="C214" s="123" t="s">
        <v>674</v>
      </c>
      <c r="D214" s="123" t="s">
        <v>13</v>
      </c>
      <c r="E214" s="123">
        <v>2020</v>
      </c>
      <c r="F214" s="123">
        <v>2022</v>
      </c>
      <c r="G214" s="148">
        <v>3500000</v>
      </c>
      <c r="H214" s="185">
        <f t="shared" si="16"/>
        <v>7395500</v>
      </c>
      <c r="I214" s="150" t="s">
        <v>2920</v>
      </c>
    </row>
    <row r="215" spans="1:9" x14ac:dyDescent="0.45">
      <c r="A215" s="14">
        <v>213</v>
      </c>
      <c r="B215" s="122" t="s">
        <v>3026</v>
      </c>
      <c r="C215" s="123" t="s">
        <v>674</v>
      </c>
      <c r="D215" s="123" t="s">
        <v>13</v>
      </c>
      <c r="E215" s="123">
        <v>2019</v>
      </c>
      <c r="F215" s="123">
        <v>2022</v>
      </c>
      <c r="G215" s="148">
        <v>2500000</v>
      </c>
      <c r="H215" s="185">
        <f t="shared" si="16"/>
        <v>5282500</v>
      </c>
      <c r="I215" s="150" t="s">
        <v>2920</v>
      </c>
    </row>
    <row r="216" spans="1:9" ht="37.5" x14ac:dyDescent="0.45">
      <c r="A216" s="14">
        <v>214</v>
      </c>
      <c r="B216" s="122" t="s">
        <v>3027</v>
      </c>
      <c r="C216" s="123" t="s">
        <v>674</v>
      </c>
      <c r="D216" s="123" t="s">
        <v>13</v>
      </c>
      <c r="E216" s="123">
        <v>2018</v>
      </c>
      <c r="F216" s="123">
        <v>2022</v>
      </c>
      <c r="G216" s="148">
        <v>3000000</v>
      </c>
      <c r="H216" s="185">
        <f t="shared" si="16"/>
        <v>6339000</v>
      </c>
      <c r="I216" s="150" t="s">
        <v>2920</v>
      </c>
    </row>
    <row r="217" spans="1:9" x14ac:dyDescent="0.45">
      <c r="A217" s="14">
        <v>215</v>
      </c>
      <c r="B217" s="122" t="s">
        <v>3028</v>
      </c>
      <c r="C217" s="123" t="s">
        <v>674</v>
      </c>
      <c r="D217" s="123" t="s">
        <v>15</v>
      </c>
      <c r="E217" s="123">
        <v>2021</v>
      </c>
      <c r="F217" s="123">
        <v>2022</v>
      </c>
      <c r="G217" s="148">
        <v>1800000</v>
      </c>
      <c r="H217" s="185">
        <f t="shared" si="16"/>
        <v>3803400</v>
      </c>
      <c r="I217" s="149" t="s">
        <v>2918</v>
      </c>
    </row>
    <row r="218" spans="1:9" x14ac:dyDescent="0.45">
      <c r="A218" s="14">
        <v>216</v>
      </c>
      <c r="B218" s="122" t="s">
        <v>3029</v>
      </c>
      <c r="C218" s="123" t="s">
        <v>674</v>
      </c>
      <c r="D218" s="123" t="s">
        <v>41</v>
      </c>
      <c r="E218" s="123">
        <v>2018</v>
      </c>
      <c r="F218" s="123">
        <v>2022</v>
      </c>
      <c r="G218" s="148">
        <v>7000000</v>
      </c>
      <c r="H218" s="185">
        <f t="shared" si="16"/>
        <v>14791000</v>
      </c>
      <c r="I218" s="150" t="s">
        <v>2920</v>
      </c>
    </row>
    <row r="219" spans="1:9" ht="37.5" x14ac:dyDescent="0.45">
      <c r="A219" s="14">
        <v>217</v>
      </c>
      <c r="B219" s="122" t="s">
        <v>3194</v>
      </c>
      <c r="C219" s="123" t="s">
        <v>674</v>
      </c>
      <c r="D219" s="123" t="s">
        <v>15</v>
      </c>
      <c r="E219" s="123">
        <v>2021</v>
      </c>
      <c r="F219" s="123">
        <v>2022</v>
      </c>
      <c r="G219" s="148">
        <v>1500000</v>
      </c>
      <c r="H219" s="148">
        <f>PRODUCT(G219,2.113)</f>
        <v>3169500</v>
      </c>
      <c r="I219" s="150" t="s">
        <v>2920</v>
      </c>
    </row>
    <row r="220" spans="1:9" x14ac:dyDescent="0.45">
      <c r="A220" s="14">
        <v>218</v>
      </c>
      <c r="B220" s="122" t="s">
        <v>3191</v>
      </c>
      <c r="C220" s="123" t="s">
        <v>674</v>
      </c>
      <c r="D220" s="123" t="s">
        <v>15</v>
      </c>
      <c r="E220" s="123">
        <v>2020</v>
      </c>
      <c r="F220" s="123">
        <v>2021</v>
      </c>
      <c r="G220" s="148">
        <v>20500000</v>
      </c>
      <c r="H220" s="148">
        <f t="shared" ref="H220" si="17">PRODUCT(G220,3.5)</f>
        <v>71750000</v>
      </c>
      <c r="I220" s="150" t="s">
        <v>2918</v>
      </c>
    </row>
    <row r="221" spans="1:9" x14ac:dyDescent="0.45">
      <c r="A221" s="14">
        <v>219</v>
      </c>
      <c r="B221" s="122" t="s">
        <v>3192</v>
      </c>
      <c r="C221" s="123" t="s">
        <v>674</v>
      </c>
      <c r="D221" s="123" t="s">
        <v>15</v>
      </c>
      <c r="E221" s="123">
        <v>2016</v>
      </c>
      <c r="F221" s="123">
        <v>2023</v>
      </c>
      <c r="G221" s="148">
        <v>40000000</v>
      </c>
      <c r="H221" s="148">
        <v>40000000</v>
      </c>
      <c r="I221" s="150" t="s">
        <v>3193</v>
      </c>
    </row>
    <row r="222" spans="1:9" ht="38.25" x14ac:dyDescent="0.45">
      <c r="A222" s="14">
        <v>220</v>
      </c>
      <c r="B222" s="196" t="s">
        <v>2917</v>
      </c>
      <c r="C222" s="196" t="s">
        <v>674</v>
      </c>
      <c r="D222" s="197" t="s">
        <v>35</v>
      </c>
      <c r="E222" s="197">
        <v>2022</v>
      </c>
      <c r="F222" s="197">
        <v>2023</v>
      </c>
      <c r="G222" s="198">
        <v>5000000</v>
      </c>
      <c r="H222" s="198">
        <v>5000000</v>
      </c>
      <c r="I222" s="199" t="s">
        <v>2918</v>
      </c>
    </row>
    <row r="223" spans="1:9" ht="38.25" x14ac:dyDescent="0.45">
      <c r="A223" s="14">
        <v>221</v>
      </c>
      <c r="B223" s="196" t="s">
        <v>3209</v>
      </c>
      <c r="C223" s="196" t="s">
        <v>674</v>
      </c>
      <c r="D223" s="197" t="s">
        <v>15</v>
      </c>
      <c r="E223" s="197">
        <v>2019</v>
      </c>
      <c r="F223" s="197">
        <v>2023</v>
      </c>
      <c r="G223" s="198">
        <v>7000000</v>
      </c>
      <c r="H223" s="198">
        <v>7000000</v>
      </c>
      <c r="I223" s="199" t="s">
        <v>2920</v>
      </c>
    </row>
    <row r="224" spans="1:9" ht="38.25" x14ac:dyDescent="0.45">
      <c r="A224" s="14">
        <v>222</v>
      </c>
      <c r="B224" s="196" t="s">
        <v>3210</v>
      </c>
      <c r="C224" s="196" t="s">
        <v>674</v>
      </c>
      <c r="D224" s="197" t="s">
        <v>34</v>
      </c>
      <c r="E224" s="197">
        <v>2018</v>
      </c>
      <c r="F224" s="197">
        <v>2023</v>
      </c>
      <c r="G224" s="198">
        <v>15000000</v>
      </c>
      <c r="H224" s="198">
        <v>15000000</v>
      </c>
      <c r="I224" s="199" t="s">
        <v>2918</v>
      </c>
    </row>
    <row r="225" spans="1:9" x14ac:dyDescent="0.45">
      <c r="A225" s="14">
        <v>223</v>
      </c>
      <c r="B225" s="122" t="s">
        <v>3211</v>
      </c>
      <c r="C225" s="123" t="s">
        <v>13</v>
      </c>
      <c r="D225" s="123" t="s">
        <v>13</v>
      </c>
      <c r="E225" s="123">
        <v>2020</v>
      </c>
      <c r="F225" s="123">
        <v>2023</v>
      </c>
      <c r="G225" s="148">
        <v>4500000</v>
      </c>
      <c r="H225" s="148">
        <v>4500000</v>
      </c>
      <c r="I225" s="150" t="s">
        <v>2920</v>
      </c>
    </row>
    <row r="226" spans="1:9" x14ac:dyDescent="0.45">
      <c r="A226" s="124"/>
      <c r="B226" s="124"/>
      <c r="C226" s="124"/>
      <c r="D226" s="143"/>
      <c r="E226" s="143"/>
      <c r="F226" s="143"/>
      <c r="G226" s="144">
        <f>SUM(G3:G218)</f>
        <v>575265000</v>
      </c>
      <c r="H226" s="90">
        <f>SUM(H3:H225)</f>
        <v>3210877675</v>
      </c>
      <c r="I226" s="147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0" orientation="portrait" r:id="rId1"/>
  <headerFooter>
    <oddFooter>Sayfa &amp;P / &amp;N</oddFooter>
  </headerFooter>
  <ignoredErrors>
    <ignoredError sqref="H162 H204:H209 H194:H202 H216:H220" calculatedColumn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7"/>
  <sheetViews>
    <sheetView topLeftCell="A105" zoomScale="84" zoomScaleNormal="84" workbookViewId="0">
      <selection activeCell="A107" sqref="A107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3.85546875" style="8" customWidth="1"/>
    <col min="6" max="6" width="11.5703125" style="8" customWidth="1"/>
    <col min="7" max="7" width="15.42578125" style="8" customWidth="1"/>
    <col min="8" max="8" width="20.7109375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636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1452</v>
      </c>
      <c r="C3" s="16" t="s">
        <v>722</v>
      </c>
      <c r="D3" s="31" t="s">
        <v>1094</v>
      </c>
      <c r="E3" s="18">
        <v>2002</v>
      </c>
      <c r="F3" s="18">
        <v>2002</v>
      </c>
      <c r="G3" s="19">
        <v>98400</v>
      </c>
      <c r="H3" s="185">
        <f>PRODUCT(G3,26.763)</f>
        <v>2633479.2000000002</v>
      </c>
      <c r="I3" s="20" t="s">
        <v>1975</v>
      </c>
    </row>
    <row r="4" spans="1:9" s="30" customFormat="1" ht="37.5" x14ac:dyDescent="0.25">
      <c r="A4" s="14">
        <v>2</v>
      </c>
      <c r="B4" s="15" t="s">
        <v>1453</v>
      </c>
      <c r="C4" s="16" t="s">
        <v>722</v>
      </c>
      <c r="D4" s="31" t="s">
        <v>1094</v>
      </c>
      <c r="E4" s="18">
        <v>2002</v>
      </c>
      <c r="F4" s="18">
        <v>2002</v>
      </c>
      <c r="G4" s="19">
        <v>47000</v>
      </c>
      <c r="H4" s="185">
        <f>PRODUCT(G4,26.763)</f>
        <v>1257861</v>
      </c>
      <c r="I4" s="20" t="s">
        <v>1975</v>
      </c>
    </row>
    <row r="5" spans="1:9" s="30" customFormat="1" ht="37.5" x14ac:dyDescent="0.25">
      <c r="A5" s="14">
        <v>3</v>
      </c>
      <c r="B5" s="15" t="s">
        <v>1454</v>
      </c>
      <c r="C5" s="16" t="s">
        <v>722</v>
      </c>
      <c r="D5" s="31" t="s">
        <v>1094</v>
      </c>
      <c r="E5" s="18">
        <v>2002</v>
      </c>
      <c r="F5" s="18">
        <v>2002</v>
      </c>
      <c r="G5" s="19">
        <v>1533646</v>
      </c>
      <c r="H5" s="185">
        <f>PRODUCT(G5,26.763)</f>
        <v>41044967.898000002</v>
      </c>
      <c r="I5" s="20" t="s">
        <v>1976</v>
      </c>
    </row>
    <row r="6" spans="1:9" s="30" customFormat="1" ht="37.5" x14ac:dyDescent="0.25">
      <c r="A6" s="14">
        <v>4</v>
      </c>
      <c r="B6" s="15" t="s">
        <v>1456</v>
      </c>
      <c r="C6" s="16" t="s">
        <v>722</v>
      </c>
      <c r="D6" s="31" t="s">
        <v>1094</v>
      </c>
      <c r="E6" s="18">
        <v>2002</v>
      </c>
      <c r="F6" s="18">
        <v>2002</v>
      </c>
      <c r="G6" s="19">
        <v>77600</v>
      </c>
      <c r="H6" s="185">
        <f>PRODUCT(G6,26.763)</f>
        <v>2076808.8</v>
      </c>
      <c r="I6" s="20" t="s">
        <v>1975</v>
      </c>
    </row>
    <row r="7" spans="1:9" s="30" customFormat="1" ht="37.5" x14ac:dyDescent="0.25">
      <c r="A7" s="14">
        <v>5</v>
      </c>
      <c r="B7" s="15" t="s">
        <v>1452</v>
      </c>
      <c r="C7" s="16" t="s">
        <v>722</v>
      </c>
      <c r="D7" s="31" t="s">
        <v>1094</v>
      </c>
      <c r="E7" s="18">
        <v>2003</v>
      </c>
      <c r="F7" s="18">
        <v>2003</v>
      </c>
      <c r="G7" s="19">
        <v>110400</v>
      </c>
      <c r="H7" s="185">
        <f>PRODUCT(G7,20.546)</f>
        <v>2268278.4</v>
      </c>
      <c r="I7" s="20" t="s">
        <v>1975</v>
      </c>
    </row>
    <row r="8" spans="1:9" s="30" customFormat="1" ht="37.5" x14ac:dyDescent="0.25">
      <c r="A8" s="14">
        <v>6</v>
      </c>
      <c r="B8" s="15" t="s">
        <v>1453</v>
      </c>
      <c r="C8" s="16" t="s">
        <v>722</v>
      </c>
      <c r="D8" s="31" t="s">
        <v>1094</v>
      </c>
      <c r="E8" s="18">
        <v>2003</v>
      </c>
      <c r="F8" s="18">
        <v>2003</v>
      </c>
      <c r="G8" s="19">
        <v>71566</v>
      </c>
      <c r="H8" s="185">
        <f>PRODUCT(G8,20.546)</f>
        <v>1470395.0359999998</v>
      </c>
      <c r="I8" s="20" t="s">
        <v>1975</v>
      </c>
    </row>
    <row r="9" spans="1:9" s="30" customFormat="1" ht="37.5" x14ac:dyDescent="0.25">
      <c r="A9" s="14">
        <v>7</v>
      </c>
      <c r="B9" s="15" t="s">
        <v>1454</v>
      </c>
      <c r="C9" s="16" t="s">
        <v>722</v>
      </c>
      <c r="D9" s="31" t="s">
        <v>1094</v>
      </c>
      <c r="E9" s="18">
        <v>2003</v>
      </c>
      <c r="F9" s="18">
        <v>2003</v>
      </c>
      <c r="G9" s="19">
        <v>1782461</v>
      </c>
      <c r="H9" s="185">
        <f>PRODUCT(G9,20.546)</f>
        <v>36622443.706</v>
      </c>
      <c r="I9" s="20" t="s">
        <v>1977</v>
      </c>
    </row>
    <row r="10" spans="1:9" s="30" customFormat="1" ht="37.5" x14ac:dyDescent="0.25">
      <c r="A10" s="14">
        <v>8</v>
      </c>
      <c r="B10" s="15" t="s">
        <v>1456</v>
      </c>
      <c r="C10" s="16" t="s">
        <v>722</v>
      </c>
      <c r="D10" s="31" t="s">
        <v>1094</v>
      </c>
      <c r="E10" s="18">
        <v>2003</v>
      </c>
      <c r="F10" s="18">
        <v>2003</v>
      </c>
      <c r="G10" s="19">
        <v>84415</v>
      </c>
      <c r="H10" s="185">
        <f>PRODUCT(G10,20.546)</f>
        <v>1734390.5899999999</v>
      </c>
      <c r="I10" s="20" t="s">
        <v>1975</v>
      </c>
    </row>
    <row r="11" spans="1:9" s="30" customFormat="1" ht="37.5" x14ac:dyDescent="0.25">
      <c r="A11" s="14">
        <v>9</v>
      </c>
      <c r="B11" s="15" t="s">
        <v>1452</v>
      </c>
      <c r="C11" s="16" t="s">
        <v>722</v>
      </c>
      <c r="D11" s="31" t="s">
        <v>1094</v>
      </c>
      <c r="E11" s="18">
        <v>2004</v>
      </c>
      <c r="F11" s="18">
        <v>2004</v>
      </c>
      <c r="G11" s="19">
        <v>19400</v>
      </c>
      <c r="H11" s="185">
        <f>PRODUCT(G11,17.726)</f>
        <v>343884.39999999997</v>
      </c>
      <c r="I11" s="20" t="s">
        <v>1975</v>
      </c>
    </row>
    <row r="12" spans="1:9" ht="37.5" x14ac:dyDescent="0.45">
      <c r="A12" s="14">
        <v>10</v>
      </c>
      <c r="B12" s="15" t="s">
        <v>1453</v>
      </c>
      <c r="C12" s="16" t="s">
        <v>722</v>
      </c>
      <c r="D12" s="31" t="s">
        <v>1094</v>
      </c>
      <c r="E12" s="18">
        <v>2004</v>
      </c>
      <c r="F12" s="18">
        <v>2004</v>
      </c>
      <c r="G12" s="19">
        <v>4000</v>
      </c>
      <c r="H12" s="185">
        <f>PRODUCT(G12,17.726)</f>
        <v>70904</v>
      </c>
      <c r="I12" s="20" t="s">
        <v>1975</v>
      </c>
    </row>
    <row r="13" spans="1:9" ht="37.5" x14ac:dyDescent="0.45">
      <c r="A13" s="14">
        <v>11</v>
      </c>
      <c r="B13" s="15" t="s">
        <v>1454</v>
      </c>
      <c r="C13" s="16" t="s">
        <v>722</v>
      </c>
      <c r="D13" s="31" t="s">
        <v>1094</v>
      </c>
      <c r="E13" s="18">
        <v>2004</v>
      </c>
      <c r="F13" s="18">
        <v>2004</v>
      </c>
      <c r="G13" s="19">
        <v>2083000</v>
      </c>
      <c r="H13" s="185">
        <f>PRODUCT(G13,17.726)</f>
        <v>36923258</v>
      </c>
      <c r="I13" s="20" t="s">
        <v>1978</v>
      </c>
    </row>
    <row r="14" spans="1:9" ht="37.5" x14ac:dyDescent="0.45">
      <c r="A14" s="14">
        <v>12</v>
      </c>
      <c r="B14" s="15" t="s">
        <v>1456</v>
      </c>
      <c r="C14" s="16" t="s">
        <v>722</v>
      </c>
      <c r="D14" s="31" t="s">
        <v>1094</v>
      </c>
      <c r="E14" s="18">
        <v>2004</v>
      </c>
      <c r="F14" s="18">
        <v>2004</v>
      </c>
      <c r="G14" s="19">
        <v>73000</v>
      </c>
      <c r="H14" s="185">
        <f>PRODUCT(G14,17.726)</f>
        <v>1293998</v>
      </c>
      <c r="I14" s="20" t="s">
        <v>1975</v>
      </c>
    </row>
    <row r="15" spans="1:9" ht="37.5" x14ac:dyDescent="0.45">
      <c r="A15" s="14">
        <v>13</v>
      </c>
      <c r="B15" s="15" t="s">
        <v>1452</v>
      </c>
      <c r="C15" s="16" t="s">
        <v>722</v>
      </c>
      <c r="D15" s="31" t="s">
        <v>1094</v>
      </c>
      <c r="E15" s="18">
        <v>2005</v>
      </c>
      <c r="F15" s="18">
        <v>2005</v>
      </c>
      <c r="G15" s="19">
        <v>250000</v>
      </c>
      <c r="H15" s="185">
        <f>PRODUCT(G15,15.877)</f>
        <v>3969250</v>
      </c>
      <c r="I15" s="20" t="s">
        <v>1979</v>
      </c>
    </row>
    <row r="16" spans="1:9" ht="37.5" x14ac:dyDescent="0.45">
      <c r="A16" s="14">
        <v>14</v>
      </c>
      <c r="B16" s="15" t="s">
        <v>1453</v>
      </c>
      <c r="C16" s="16" t="s">
        <v>722</v>
      </c>
      <c r="D16" s="31" t="s">
        <v>1094</v>
      </c>
      <c r="E16" s="18">
        <v>2005</v>
      </c>
      <c r="F16" s="18">
        <v>2005</v>
      </c>
      <c r="G16" s="19">
        <v>27790</v>
      </c>
      <c r="H16" s="185">
        <f>PRODUCT(G16,15.877)</f>
        <v>441221.83</v>
      </c>
      <c r="I16" s="20" t="s">
        <v>1980</v>
      </c>
    </row>
    <row r="17" spans="1:9" ht="37.5" x14ac:dyDescent="0.45">
      <c r="A17" s="14">
        <v>15</v>
      </c>
      <c r="B17" s="15" t="s">
        <v>1454</v>
      </c>
      <c r="C17" s="16" t="s">
        <v>722</v>
      </c>
      <c r="D17" s="31" t="s">
        <v>1094</v>
      </c>
      <c r="E17" s="18">
        <v>2005</v>
      </c>
      <c r="F17" s="18">
        <v>2005</v>
      </c>
      <c r="G17" s="19">
        <v>2499737</v>
      </c>
      <c r="H17" s="185">
        <f>PRODUCT(G17,15.877)</f>
        <v>39688324.348999999</v>
      </c>
      <c r="I17" s="20" t="s">
        <v>1978</v>
      </c>
    </row>
    <row r="18" spans="1:9" ht="37.5" x14ac:dyDescent="0.45">
      <c r="A18" s="14">
        <v>16</v>
      </c>
      <c r="B18" s="15" t="s">
        <v>1452</v>
      </c>
      <c r="C18" s="16" t="s">
        <v>722</v>
      </c>
      <c r="D18" s="31" t="s">
        <v>1094</v>
      </c>
      <c r="E18" s="18">
        <v>2006</v>
      </c>
      <c r="F18" s="18">
        <v>2006</v>
      </c>
      <c r="G18" s="19">
        <v>258989</v>
      </c>
      <c r="H18" s="185">
        <f>PRODUCT(G18,14.977)</f>
        <v>3878878.253</v>
      </c>
      <c r="I18" s="20" t="s">
        <v>1975</v>
      </c>
    </row>
    <row r="19" spans="1:9" ht="37.5" x14ac:dyDescent="0.45">
      <c r="A19" s="14">
        <v>17</v>
      </c>
      <c r="B19" s="15" t="s">
        <v>1453</v>
      </c>
      <c r="C19" s="16" t="s">
        <v>722</v>
      </c>
      <c r="D19" s="31" t="s">
        <v>1094</v>
      </c>
      <c r="E19" s="18">
        <v>2006</v>
      </c>
      <c r="F19" s="18">
        <v>2006</v>
      </c>
      <c r="G19" s="19">
        <v>29700</v>
      </c>
      <c r="H19" s="185">
        <f>PRODUCT(G19,14.977)</f>
        <v>444816.9</v>
      </c>
      <c r="I19" s="20" t="s">
        <v>1975</v>
      </c>
    </row>
    <row r="20" spans="1:9" ht="37.5" x14ac:dyDescent="0.45">
      <c r="A20" s="14">
        <v>18</v>
      </c>
      <c r="B20" s="15" t="s">
        <v>1454</v>
      </c>
      <c r="C20" s="16" t="s">
        <v>722</v>
      </c>
      <c r="D20" s="31" t="s">
        <v>1094</v>
      </c>
      <c r="E20" s="18">
        <v>2006</v>
      </c>
      <c r="F20" s="18">
        <v>2006</v>
      </c>
      <c r="G20" s="19">
        <v>2421522</v>
      </c>
      <c r="H20" s="185">
        <f>PRODUCT(G20,14.977)</f>
        <v>36267134.994000003</v>
      </c>
      <c r="I20" s="20" t="s">
        <v>1978</v>
      </c>
    </row>
    <row r="21" spans="1:9" ht="37.5" x14ac:dyDescent="0.45">
      <c r="A21" s="14">
        <v>19</v>
      </c>
      <c r="B21" s="15" t="s">
        <v>1452</v>
      </c>
      <c r="C21" s="16" t="s">
        <v>722</v>
      </c>
      <c r="D21" s="31" t="s">
        <v>1094</v>
      </c>
      <c r="E21" s="18">
        <v>2007</v>
      </c>
      <c r="F21" s="18">
        <v>2007</v>
      </c>
      <c r="G21" s="19">
        <v>272650</v>
      </c>
      <c r="H21" s="185">
        <f>PRODUCT(G21,13.359)</f>
        <v>3642331.35</v>
      </c>
      <c r="I21" s="20" t="s">
        <v>1975</v>
      </c>
    </row>
    <row r="22" spans="1:9" ht="37.5" x14ac:dyDescent="0.45">
      <c r="A22" s="14">
        <v>20</v>
      </c>
      <c r="B22" s="15" t="s">
        <v>1453</v>
      </c>
      <c r="C22" s="16" t="s">
        <v>722</v>
      </c>
      <c r="D22" s="31" t="s">
        <v>1094</v>
      </c>
      <c r="E22" s="18">
        <v>2007</v>
      </c>
      <c r="F22" s="18">
        <v>2007</v>
      </c>
      <c r="G22" s="19">
        <v>60575</v>
      </c>
      <c r="H22" s="185">
        <f>PRODUCT(G22,13.359)</f>
        <v>809221.42500000005</v>
      </c>
      <c r="I22" s="20" t="s">
        <v>1980</v>
      </c>
    </row>
    <row r="23" spans="1:9" ht="37.5" x14ac:dyDescent="0.45">
      <c r="A23" s="14">
        <v>21</v>
      </c>
      <c r="B23" s="15" t="s">
        <v>1454</v>
      </c>
      <c r="C23" s="16" t="s">
        <v>722</v>
      </c>
      <c r="D23" s="31" t="s">
        <v>1094</v>
      </c>
      <c r="E23" s="18">
        <v>2007</v>
      </c>
      <c r="F23" s="18">
        <v>2007</v>
      </c>
      <c r="G23" s="19">
        <v>2849910</v>
      </c>
      <c r="H23" s="185">
        <f>PRODUCT(G23,13.359)</f>
        <v>38071947.689999998</v>
      </c>
      <c r="I23" s="20" t="s">
        <v>1981</v>
      </c>
    </row>
    <row r="24" spans="1:9" ht="37.5" x14ac:dyDescent="0.45">
      <c r="A24" s="14">
        <v>22</v>
      </c>
      <c r="B24" s="15" t="s">
        <v>1452</v>
      </c>
      <c r="C24" s="16" t="s">
        <v>722</v>
      </c>
      <c r="D24" s="31" t="s">
        <v>1094</v>
      </c>
      <c r="E24" s="18">
        <v>2008</v>
      </c>
      <c r="F24" s="18">
        <v>2008</v>
      </c>
      <c r="G24" s="19">
        <v>311212</v>
      </c>
      <c r="H24" s="185">
        <f>PRODUCT(G24,12.542)</f>
        <v>3903220.9040000001</v>
      </c>
      <c r="I24" s="20" t="s">
        <v>1975</v>
      </c>
    </row>
    <row r="25" spans="1:9" ht="37.5" x14ac:dyDescent="0.45">
      <c r="A25" s="14">
        <v>23</v>
      </c>
      <c r="B25" s="15" t="s">
        <v>1453</v>
      </c>
      <c r="C25" s="16" t="s">
        <v>722</v>
      </c>
      <c r="D25" s="31" t="s">
        <v>1094</v>
      </c>
      <c r="E25" s="18">
        <v>2008</v>
      </c>
      <c r="F25" s="18">
        <v>2008</v>
      </c>
      <c r="G25" s="19">
        <v>106937</v>
      </c>
      <c r="H25" s="185">
        <f>PRODUCT(G25,12.542)</f>
        <v>1341203.8540000001</v>
      </c>
      <c r="I25" s="20" t="s">
        <v>1975</v>
      </c>
    </row>
    <row r="26" spans="1:9" ht="37.5" x14ac:dyDescent="0.45">
      <c r="A26" s="14">
        <v>24</v>
      </c>
      <c r="B26" s="15" t="s">
        <v>1454</v>
      </c>
      <c r="C26" s="16" t="s">
        <v>722</v>
      </c>
      <c r="D26" s="31" t="s">
        <v>1094</v>
      </c>
      <c r="E26" s="18">
        <v>2008</v>
      </c>
      <c r="F26" s="18">
        <v>2008</v>
      </c>
      <c r="G26" s="19">
        <v>3076261</v>
      </c>
      <c r="H26" s="185">
        <f>PRODUCT(G26,12.542)</f>
        <v>38582465.461999997</v>
      </c>
      <c r="I26" s="20" t="s">
        <v>1981</v>
      </c>
    </row>
    <row r="27" spans="1:9" ht="37.5" x14ac:dyDescent="0.45">
      <c r="A27" s="14">
        <v>25</v>
      </c>
      <c r="B27" s="15" t="s">
        <v>1452</v>
      </c>
      <c r="C27" s="16" t="s">
        <v>722</v>
      </c>
      <c r="D27" s="31" t="s">
        <v>1094</v>
      </c>
      <c r="E27" s="18">
        <v>2009</v>
      </c>
      <c r="F27" s="18">
        <v>2009</v>
      </c>
      <c r="G27" s="19">
        <v>303058</v>
      </c>
      <c r="H27" s="185">
        <f>PRODUCT(G27,11.456)</f>
        <v>3471832.4479999999</v>
      </c>
      <c r="I27" s="20" t="s">
        <v>1975</v>
      </c>
    </row>
    <row r="28" spans="1:9" ht="37.5" x14ac:dyDescent="0.45">
      <c r="A28" s="14">
        <v>26</v>
      </c>
      <c r="B28" s="15" t="s">
        <v>1453</v>
      </c>
      <c r="C28" s="16" t="s">
        <v>722</v>
      </c>
      <c r="D28" s="31" t="s">
        <v>1094</v>
      </c>
      <c r="E28" s="18">
        <v>2009</v>
      </c>
      <c r="F28" s="18">
        <v>2009</v>
      </c>
      <c r="G28" s="19">
        <v>177038</v>
      </c>
      <c r="H28" s="185">
        <f>PRODUCT(G28,11.456)</f>
        <v>2028147.328</v>
      </c>
      <c r="I28" s="20" t="s">
        <v>1980</v>
      </c>
    </row>
    <row r="29" spans="1:9" ht="37.5" x14ac:dyDescent="0.45">
      <c r="A29" s="14">
        <v>27</v>
      </c>
      <c r="B29" s="15" t="s">
        <v>1454</v>
      </c>
      <c r="C29" s="16" t="s">
        <v>722</v>
      </c>
      <c r="D29" s="31" t="s">
        <v>1094</v>
      </c>
      <c r="E29" s="18">
        <v>2009</v>
      </c>
      <c r="F29" s="18">
        <v>2009</v>
      </c>
      <c r="G29" s="19">
        <v>1013537</v>
      </c>
      <c r="H29" s="185">
        <f>PRODUCT(G29,11.456)</f>
        <v>11611079.872</v>
      </c>
      <c r="I29" s="20" t="s">
        <v>1982</v>
      </c>
    </row>
    <row r="30" spans="1:9" ht="37.5" x14ac:dyDescent="0.45">
      <c r="A30" s="14">
        <v>28</v>
      </c>
      <c r="B30" s="15" t="s">
        <v>1452</v>
      </c>
      <c r="C30" s="16" t="s">
        <v>722</v>
      </c>
      <c r="D30" s="31" t="s">
        <v>1094</v>
      </c>
      <c r="E30" s="18">
        <v>2010</v>
      </c>
      <c r="F30" s="18">
        <v>2010</v>
      </c>
      <c r="G30" s="19">
        <v>287413</v>
      </c>
      <c r="H30" s="185">
        <f>PRODUCT(G30,11.174)</f>
        <v>3211552.8619999997</v>
      </c>
      <c r="I30" s="20" t="s">
        <v>1975</v>
      </c>
    </row>
    <row r="31" spans="1:9" ht="37.5" x14ac:dyDescent="0.45">
      <c r="A31" s="14">
        <v>29</v>
      </c>
      <c r="B31" s="15" t="s">
        <v>1453</v>
      </c>
      <c r="C31" s="16" t="s">
        <v>722</v>
      </c>
      <c r="D31" s="31" t="s">
        <v>1094</v>
      </c>
      <c r="E31" s="18">
        <v>2010</v>
      </c>
      <c r="F31" s="18">
        <v>2010</v>
      </c>
      <c r="G31" s="19">
        <v>274019</v>
      </c>
      <c r="H31" s="185">
        <f>PRODUCT(G31,11.174)</f>
        <v>3061888.3059999999</v>
      </c>
      <c r="I31" s="20" t="s">
        <v>1980</v>
      </c>
    </row>
    <row r="32" spans="1:9" ht="37.5" x14ac:dyDescent="0.45">
      <c r="A32" s="14">
        <v>30</v>
      </c>
      <c r="B32" s="15" t="s">
        <v>1454</v>
      </c>
      <c r="C32" s="16" t="s">
        <v>722</v>
      </c>
      <c r="D32" s="31" t="s">
        <v>1094</v>
      </c>
      <c r="E32" s="18">
        <v>2010</v>
      </c>
      <c r="F32" s="18">
        <v>2010</v>
      </c>
      <c r="G32" s="19">
        <v>2240641</v>
      </c>
      <c r="H32" s="185">
        <f>PRODUCT(G32,11.174)</f>
        <v>25036922.533999998</v>
      </c>
      <c r="I32" s="20" t="s">
        <v>1981</v>
      </c>
    </row>
    <row r="33" spans="1:9" ht="37.5" x14ac:dyDescent="0.45">
      <c r="A33" s="14">
        <v>31</v>
      </c>
      <c r="B33" s="15" t="s">
        <v>1452</v>
      </c>
      <c r="C33" s="16" t="s">
        <v>722</v>
      </c>
      <c r="D33" s="31" t="s">
        <v>1094</v>
      </c>
      <c r="E33" s="18">
        <v>2011</v>
      </c>
      <c r="F33" s="18">
        <v>2011</v>
      </c>
      <c r="G33" s="19">
        <v>272700</v>
      </c>
      <c r="H33" s="185">
        <f>PRODUCT(G33,10.373)</f>
        <v>2828717.0999999996</v>
      </c>
      <c r="I33" s="20" t="s">
        <v>1983</v>
      </c>
    </row>
    <row r="34" spans="1:9" ht="37.5" x14ac:dyDescent="0.45">
      <c r="A34" s="14">
        <v>32</v>
      </c>
      <c r="B34" s="15" t="s">
        <v>1453</v>
      </c>
      <c r="C34" s="16" t="s">
        <v>722</v>
      </c>
      <c r="D34" s="31" t="s">
        <v>1094</v>
      </c>
      <c r="E34" s="18">
        <v>2011</v>
      </c>
      <c r="F34" s="18">
        <v>2011</v>
      </c>
      <c r="G34" s="19">
        <v>1742528</v>
      </c>
      <c r="H34" s="185">
        <f>PRODUCT(G34,10.373)</f>
        <v>18075242.943999998</v>
      </c>
      <c r="I34" s="20" t="s">
        <v>1979</v>
      </c>
    </row>
    <row r="35" spans="1:9" ht="37.5" x14ac:dyDescent="0.45">
      <c r="A35" s="14">
        <v>33</v>
      </c>
      <c r="B35" s="15" t="s">
        <v>1454</v>
      </c>
      <c r="C35" s="16" t="s">
        <v>722</v>
      </c>
      <c r="D35" s="31" t="s">
        <v>1094</v>
      </c>
      <c r="E35" s="18">
        <v>2011</v>
      </c>
      <c r="F35" s="18">
        <v>2011</v>
      </c>
      <c r="G35" s="19">
        <v>2946307</v>
      </c>
      <c r="H35" s="185">
        <f>PRODUCT(G35,10.373)</f>
        <v>30562042.510999996</v>
      </c>
      <c r="I35" s="20" t="s">
        <v>1981</v>
      </c>
    </row>
    <row r="36" spans="1:9" ht="37.5" x14ac:dyDescent="0.45">
      <c r="A36" s="14">
        <v>34</v>
      </c>
      <c r="B36" s="15" t="s">
        <v>1452</v>
      </c>
      <c r="C36" s="16" t="s">
        <v>722</v>
      </c>
      <c r="D36" s="31" t="s">
        <v>1094</v>
      </c>
      <c r="E36" s="18">
        <v>2012</v>
      </c>
      <c r="F36" s="18">
        <v>2012</v>
      </c>
      <c r="G36" s="19">
        <v>323100</v>
      </c>
      <c r="H36" s="185">
        <f>PRODUCT(G36,10.555)</f>
        <v>3410320.5</v>
      </c>
      <c r="I36" s="20" t="s">
        <v>1975</v>
      </c>
    </row>
    <row r="37" spans="1:9" ht="37.5" x14ac:dyDescent="0.45">
      <c r="A37" s="14">
        <v>35</v>
      </c>
      <c r="B37" s="15" t="s">
        <v>1453</v>
      </c>
      <c r="C37" s="16" t="s">
        <v>722</v>
      </c>
      <c r="D37" s="31" t="s">
        <v>1094</v>
      </c>
      <c r="E37" s="18">
        <v>2012</v>
      </c>
      <c r="F37" s="18">
        <v>2012</v>
      </c>
      <c r="G37" s="19">
        <v>2821754</v>
      </c>
      <c r="H37" s="185">
        <f>PRODUCT(G37,10.555)</f>
        <v>29783613.469999999</v>
      </c>
      <c r="I37" s="20" t="s">
        <v>1979</v>
      </c>
    </row>
    <row r="38" spans="1:9" ht="37.5" x14ac:dyDescent="0.45">
      <c r="A38" s="14">
        <v>36</v>
      </c>
      <c r="B38" s="15" t="s">
        <v>1457</v>
      </c>
      <c r="C38" s="16" t="s">
        <v>722</v>
      </c>
      <c r="D38" s="31" t="s">
        <v>1094</v>
      </c>
      <c r="E38" s="18">
        <v>2012</v>
      </c>
      <c r="F38" s="18">
        <v>2012</v>
      </c>
      <c r="G38" s="19">
        <v>3892159</v>
      </c>
      <c r="H38" s="185">
        <f>PRODUCT(G38,10.555)</f>
        <v>41081738.244999997</v>
      </c>
      <c r="I38" s="20" t="s">
        <v>1981</v>
      </c>
    </row>
    <row r="39" spans="1:9" ht="37.5" x14ac:dyDescent="0.45">
      <c r="A39" s="14">
        <v>37</v>
      </c>
      <c r="B39" s="15" t="s">
        <v>1454</v>
      </c>
      <c r="C39" s="16" t="s">
        <v>722</v>
      </c>
      <c r="D39" s="31" t="s">
        <v>1094</v>
      </c>
      <c r="E39" s="18">
        <v>2012</v>
      </c>
      <c r="F39" s="18">
        <v>2012</v>
      </c>
      <c r="G39" s="19">
        <v>3775510</v>
      </c>
      <c r="H39" s="185">
        <f>PRODUCT(G39,10.555)</f>
        <v>39850508.049999997</v>
      </c>
      <c r="I39" s="20" t="s">
        <v>1981</v>
      </c>
    </row>
    <row r="40" spans="1:9" ht="37.5" x14ac:dyDescent="0.45">
      <c r="A40" s="14">
        <v>38</v>
      </c>
      <c r="B40" s="15" t="s">
        <v>1458</v>
      </c>
      <c r="C40" s="16" t="s">
        <v>722</v>
      </c>
      <c r="D40" s="31" t="s">
        <v>1094</v>
      </c>
      <c r="E40" s="18">
        <v>2012</v>
      </c>
      <c r="F40" s="18">
        <v>2012</v>
      </c>
      <c r="G40" s="19">
        <v>1492760</v>
      </c>
      <c r="H40" s="185">
        <f>PRODUCT(G40,10.555)</f>
        <v>15756081.799999999</v>
      </c>
      <c r="I40" s="20" t="s">
        <v>1984</v>
      </c>
    </row>
    <row r="41" spans="1:9" ht="37.5" x14ac:dyDescent="0.45">
      <c r="A41" s="14">
        <v>39</v>
      </c>
      <c r="B41" s="15" t="s">
        <v>1452</v>
      </c>
      <c r="C41" s="16" t="s">
        <v>722</v>
      </c>
      <c r="D41" s="31" t="s">
        <v>1094</v>
      </c>
      <c r="E41" s="18">
        <v>2013</v>
      </c>
      <c r="F41" s="18">
        <v>2013</v>
      </c>
      <c r="G41" s="19">
        <v>375000</v>
      </c>
      <c r="H41" s="185">
        <f>PRODUCT(G41,10.042)</f>
        <v>3765750</v>
      </c>
      <c r="I41" s="20" t="s">
        <v>1975</v>
      </c>
    </row>
    <row r="42" spans="1:9" ht="37.5" x14ac:dyDescent="0.45">
      <c r="A42" s="14">
        <v>40</v>
      </c>
      <c r="B42" s="15" t="s">
        <v>1453</v>
      </c>
      <c r="C42" s="16" t="s">
        <v>722</v>
      </c>
      <c r="D42" s="31" t="s">
        <v>1094</v>
      </c>
      <c r="E42" s="18">
        <v>2013</v>
      </c>
      <c r="F42" s="18">
        <v>2013</v>
      </c>
      <c r="G42" s="19">
        <v>2342902</v>
      </c>
      <c r="H42" s="185">
        <f>PRODUCT(G42,10.042)</f>
        <v>23527421.884</v>
      </c>
      <c r="I42" s="20" t="s">
        <v>1979</v>
      </c>
    </row>
    <row r="43" spans="1:9" ht="37.5" x14ac:dyDescent="0.45">
      <c r="A43" s="14">
        <v>41</v>
      </c>
      <c r="B43" s="15" t="s">
        <v>1457</v>
      </c>
      <c r="C43" s="16" t="s">
        <v>722</v>
      </c>
      <c r="D43" s="31" t="s">
        <v>1094</v>
      </c>
      <c r="E43" s="18">
        <v>2013</v>
      </c>
      <c r="F43" s="18">
        <v>2013</v>
      </c>
      <c r="G43" s="19">
        <v>8199000</v>
      </c>
      <c r="H43" s="185">
        <f>PRODUCT(G43,10.042)</f>
        <v>82334358</v>
      </c>
      <c r="I43" s="20" t="s">
        <v>1985</v>
      </c>
    </row>
    <row r="44" spans="1:9" ht="37.5" x14ac:dyDescent="0.45">
      <c r="A44" s="14">
        <v>42</v>
      </c>
      <c r="B44" s="15" t="s">
        <v>1454</v>
      </c>
      <c r="C44" s="16" t="s">
        <v>722</v>
      </c>
      <c r="D44" s="31" t="s">
        <v>1094</v>
      </c>
      <c r="E44" s="18">
        <v>2013</v>
      </c>
      <c r="F44" s="18">
        <v>2013</v>
      </c>
      <c r="G44" s="19">
        <v>3580755</v>
      </c>
      <c r="H44" s="185">
        <f>PRODUCT(G44,10.042)</f>
        <v>35957941.710000001</v>
      </c>
      <c r="I44" s="20" t="s">
        <v>1981</v>
      </c>
    </row>
    <row r="45" spans="1:9" ht="37.5" x14ac:dyDescent="0.45">
      <c r="A45" s="14">
        <v>43</v>
      </c>
      <c r="B45" s="15" t="s">
        <v>1458</v>
      </c>
      <c r="C45" s="16" t="s">
        <v>722</v>
      </c>
      <c r="D45" s="31" t="s">
        <v>1094</v>
      </c>
      <c r="E45" s="18">
        <v>2013</v>
      </c>
      <c r="F45" s="18">
        <v>2013</v>
      </c>
      <c r="G45" s="19">
        <v>2092796</v>
      </c>
      <c r="H45" s="185">
        <f>PRODUCT(G45,10.042)</f>
        <v>21015857.432</v>
      </c>
      <c r="I45" s="20" t="s">
        <v>1986</v>
      </c>
    </row>
    <row r="46" spans="1:9" ht="37.5" x14ac:dyDescent="0.45">
      <c r="A46" s="14">
        <v>44</v>
      </c>
      <c r="B46" s="15" t="s">
        <v>1452</v>
      </c>
      <c r="C46" s="16" t="s">
        <v>722</v>
      </c>
      <c r="D46" s="31" t="s">
        <v>1094</v>
      </c>
      <c r="E46" s="18">
        <v>2014</v>
      </c>
      <c r="F46" s="18">
        <v>2014</v>
      </c>
      <c r="G46" s="19">
        <v>246000</v>
      </c>
      <c r="H46" s="185">
        <f t="shared" ref="H46:H51" si="0">PRODUCT(G46,9.191)</f>
        <v>2260986</v>
      </c>
      <c r="I46" s="20" t="s">
        <v>1975</v>
      </c>
    </row>
    <row r="47" spans="1:9" ht="37.5" x14ac:dyDescent="0.45">
      <c r="A47" s="14">
        <v>45</v>
      </c>
      <c r="B47" s="15" t="s">
        <v>1453</v>
      </c>
      <c r="C47" s="16" t="s">
        <v>722</v>
      </c>
      <c r="D47" s="31" t="s">
        <v>1094</v>
      </c>
      <c r="E47" s="18">
        <v>2014</v>
      </c>
      <c r="F47" s="18">
        <v>2014</v>
      </c>
      <c r="G47" s="19">
        <v>3497057</v>
      </c>
      <c r="H47" s="185">
        <f t="shared" si="0"/>
        <v>32141450.887000002</v>
      </c>
      <c r="I47" s="20" t="s">
        <v>1979</v>
      </c>
    </row>
    <row r="48" spans="1:9" ht="37.5" x14ac:dyDescent="0.45">
      <c r="A48" s="14">
        <v>46</v>
      </c>
      <c r="B48" s="15" t="s">
        <v>1457</v>
      </c>
      <c r="C48" s="16" t="s">
        <v>722</v>
      </c>
      <c r="D48" s="31" t="s">
        <v>1094</v>
      </c>
      <c r="E48" s="18">
        <v>2014</v>
      </c>
      <c r="F48" s="18">
        <v>2014</v>
      </c>
      <c r="G48" s="19">
        <v>9770400</v>
      </c>
      <c r="H48" s="185">
        <f t="shared" si="0"/>
        <v>89799746.400000006</v>
      </c>
      <c r="I48" s="20" t="s">
        <v>1985</v>
      </c>
    </row>
    <row r="49" spans="1:9" ht="37.5" x14ac:dyDescent="0.45">
      <c r="A49" s="14">
        <v>47</v>
      </c>
      <c r="B49" s="15" t="s">
        <v>1454</v>
      </c>
      <c r="C49" s="16" t="s">
        <v>722</v>
      </c>
      <c r="D49" s="31" t="s">
        <v>1094</v>
      </c>
      <c r="E49" s="18">
        <v>2014</v>
      </c>
      <c r="F49" s="18">
        <v>2014</v>
      </c>
      <c r="G49" s="19">
        <v>4530387</v>
      </c>
      <c r="H49" s="185">
        <f t="shared" si="0"/>
        <v>41638786.917000003</v>
      </c>
      <c r="I49" s="20" t="s">
        <v>1981</v>
      </c>
    </row>
    <row r="50" spans="1:9" ht="37.5" x14ac:dyDescent="0.45">
      <c r="A50" s="14">
        <v>48</v>
      </c>
      <c r="B50" s="15" t="s">
        <v>1458</v>
      </c>
      <c r="C50" s="16" t="s">
        <v>722</v>
      </c>
      <c r="D50" s="31" t="s">
        <v>1094</v>
      </c>
      <c r="E50" s="18">
        <v>2014</v>
      </c>
      <c r="F50" s="18">
        <v>2014</v>
      </c>
      <c r="G50" s="19">
        <v>2221100</v>
      </c>
      <c r="H50" s="185">
        <f t="shared" si="0"/>
        <v>20414130.100000001</v>
      </c>
      <c r="I50" s="20" t="s">
        <v>1986</v>
      </c>
    </row>
    <row r="51" spans="1:9" ht="37.5" x14ac:dyDescent="0.45">
      <c r="A51" s="14">
        <v>49</v>
      </c>
      <c r="B51" s="15" t="s">
        <v>1459</v>
      </c>
      <c r="C51" s="16" t="s">
        <v>722</v>
      </c>
      <c r="D51" s="31" t="s">
        <v>1094</v>
      </c>
      <c r="E51" s="18">
        <v>2014</v>
      </c>
      <c r="F51" s="18">
        <v>2014</v>
      </c>
      <c r="G51" s="19">
        <v>65000</v>
      </c>
      <c r="H51" s="185">
        <f t="shared" si="0"/>
        <v>597415</v>
      </c>
      <c r="I51" s="20" t="s">
        <v>1975</v>
      </c>
    </row>
    <row r="52" spans="1:9" ht="37.5" x14ac:dyDescent="0.45">
      <c r="A52" s="14">
        <v>50</v>
      </c>
      <c r="B52" s="15" t="s">
        <v>1452</v>
      </c>
      <c r="C52" s="16" t="s">
        <v>722</v>
      </c>
      <c r="D52" s="31" t="s">
        <v>1094</v>
      </c>
      <c r="E52" s="18">
        <v>2015</v>
      </c>
      <c r="F52" s="18">
        <v>2015</v>
      </c>
      <c r="G52" s="19">
        <v>288400</v>
      </c>
      <c r="H52" s="185">
        <f t="shared" ref="H52:H57" si="1">PRODUCT(G52,8.568)</f>
        <v>2471011.1999999997</v>
      </c>
      <c r="I52" s="20" t="s">
        <v>1975</v>
      </c>
    </row>
    <row r="53" spans="1:9" ht="37.5" x14ac:dyDescent="0.45">
      <c r="A53" s="14">
        <v>51</v>
      </c>
      <c r="B53" s="15" t="s">
        <v>1453</v>
      </c>
      <c r="C53" s="16" t="s">
        <v>722</v>
      </c>
      <c r="D53" s="31" t="s">
        <v>1094</v>
      </c>
      <c r="E53" s="18">
        <v>2015</v>
      </c>
      <c r="F53" s="18">
        <v>2015</v>
      </c>
      <c r="G53" s="19">
        <v>2843070</v>
      </c>
      <c r="H53" s="185">
        <f t="shared" si="1"/>
        <v>24359423.759999998</v>
      </c>
      <c r="I53" s="20" t="s">
        <v>1979</v>
      </c>
    </row>
    <row r="54" spans="1:9" ht="37.5" x14ac:dyDescent="0.45">
      <c r="A54" s="14">
        <v>52</v>
      </c>
      <c r="B54" s="15" t="s">
        <v>1457</v>
      </c>
      <c r="C54" s="16" t="s">
        <v>722</v>
      </c>
      <c r="D54" s="31" t="s">
        <v>1094</v>
      </c>
      <c r="E54" s="18">
        <v>2015</v>
      </c>
      <c r="F54" s="18">
        <v>2015</v>
      </c>
      <c r="G54" s="19">
        <v>9887106</v>
      </c>
      <c r="H54" s="185">
        <f t="shared" si="1"/>
        <v>84712724.207999989</v>
      </c>
      <c r="I54" s="20" t="s">
        <v>1987</v>
      </c>
    </row>
    <row r="55" spans="1:9" ht="37.5" x14ac:dyDescent="0.45">
      <c r="A55" s="14">
        <v>53</v>
      </c>
      <c r="B55" s="15" t="s">
        <v>1454</v>
      </c>
      <c r="C55" s="16" t="s">
        <v>722</v>
      </c>
      <c r="D55" s="31" t="s">
        <v>1094</v>
      </c>
      <c r="E55" s="18">
        <v>2015</v>
      </c>
      <c r="F55" s="18">
        <v>2015</v>
      </c>
      <c r="G55" s="19">
        <v>5047931</v>
      </c>
      <c r="H55" s="185">
        <f t="shared" si="1"/>
        <v>43250672.807999998</v>
      </c>
      <c r="I55" s="20" t="s">
        <v>1978</v>
      </c>
    </row>
    <row r="56" spans="1:9" ht="37.5" x14ac:dyDescent="0.45">
      <c r="A56" s="14">
        <v>54</v>
      </c>
      <c r="B56" s="15" t="s">
        <v>1456</v>
      </c>
      <c r="C56" s="16" t="s">
        <v>722</v>
      </c>
      <c r="D56" s="31" t="s">
        <v>1094</v>
      </c>
      <c r="E56" s="18">
        <v>2015</v>
      </c>
      <c r="F56" s="18">
        <v>2015</v>
      </c>
      <c r="G56" s="19">
        <v>2089081</v>
      </c>
      <c r="H56" s="185">
        <f t="shared" si="1"/>
        <v>17899246.007999998</v>
      </c>
      <c r="I56" s="20" t="s">
        <v>1975</v>
      </c>
    </row>
    <row r="57" spans="1:9" ht="37.5" x14ac:dyDescent="0.45">
      <c r="A57" s="14">
        <v>55</v>
      </c>
      <c r="B57" s="15" t="s">
        <v>1458</v>
      </c>
      <c r="C57" s="16" t="s">
        <v>722</v>
      </c>
      <c r="D57" s="31" t="s">
        <v>1094</v>
      </c>
      <c r="E57" s="18">
        <v>2015</v>
      </c>
      <c r="F57" s="18">
        <v>2015</v>
      </c>
      <c r="G57" s="19">
        <v>1310056</v>
      </c>
      <c r="H57" s="185">
        <f t="shared" si="1"/>
        <v>11224559.808</v>
      </c>
      <c r="I57" s="20" t="s">
        <v>1988</v>
      </c>
    </row>
    <row r="58" spans="1:9" ht="168.75" x14ac:dyDescent="0.45">
      <c r="A58" s="14">
        <v>56</v>
      </c>
      <c r="B58" s="15" t="s">
        <v>1460</v>
      </c>
      <c r="C58" s="16" t="s">
        <v>722</v>
      </c>
      <c r="D58" s="31" t="s">
        <v>1989</v>
      </c>
      <c r="E58" s="18">
        <v>2016</v>
      </c>
      <c r="F58" s="18">
        <v>2016</v>
      </c>
      <c r="G58" s="19">
        <v>312000</v>
      </c>
      <c r="H58" s="185">
        <f t="shared" ref="H58:H64" si="2">PRODUCT(G58,7.971)</f>
        <v>2486952</v>
      </c>
      <c r="I58" s="20" t="s">
        <v>1991</v>
      </c>
    </row>
    <row r="59" spans="1:9" ht="37.5" x14ac:dyDescent="0.45">
      <c r="A59" s="14">
        <v>57</v>
      </c>
      <c r="B59" s="15" t="s">
        <v>1461</v>
      </c>
      <c r="C59" s="16" t="s">
        <v>722</v>
      </c>
      <c r="D59" s="31" t="s">
        <v>1094</v>
      </c>
      <c r="E59" s="18">
        <v>2016</v>
      </c>
      <c r="F59" s="18">
        <v>2016</v>
      </c>
      <c r="G59" s="19">
        <v>5564648</v>
      </c>
      <c r="H59" s="185">
        <f t="shared" si="2"/>
        <v>44355809.207999997</v>
      </c>
      <c r="I59" s="20" t="s">
        <v>1992</v>
      </c>
    </row>
    <row r="60" spans="1:9" ht="37.5" x14ac:dyDescent="0.45">
      <c r="A60" s="14">
        <v>58</v>
      </c>
      <c r="B60" s="15" t="s">
        <v>1462</v>
      </c>
      <c r="C60" s="16" t="s">
        <v>722</v>
      </c>
      <c r="D60" s="31" t="s">
        <v>14</v>
      </c>
      <c r="E60" s="18">
        <v>2016</v>
      </c>
      <c r="F60" s="18">
        <v>2016</v>
      </c>
      <c r="G60" s="19">
        <v>30000</v>
      </c>
      <c r="H60" s="185">
        <f t="shared" si="2"/>
        <v>239130</v>
      </c>
      <c r="I60" s="20" t="s">
        <v>1975</v>
      </c>
    </row>
    <row r="61" spans="1:9" ht="37.5" x14ac:dyDescent="0.45">
      <c r="A61" s="14">
        <v>59</v>
      </c>
      <c r="B61" s="15" t="s">
        <v>1463</v>
      </c>
      <c r="C61" s="16" t="s">
        <v>722</v>
      </c>
      <c r="D61" s="31" t="s">
        <v>1094</v>
      </c>
      <c r="E61" s="18">
        <v>2016</v>
      </c>
      <c r="F61" s="18">
        <v>2016</v>
      </c>
      <c r="G61" s="19">
        <v>23405052</v>
      </c>
      <c r="H61" s="185">
        <f t="shared" si="2"/>
        <v>186561669.49200001</v>
      </c>
      <c r="I61" s="20" t="s">
        <v>1993</v>
      </c>
    </row>
    <row r="62" spans="1:9" ht="37.5" x14ac:dyDescent="0.45">
      <c r="A62" s="14">
        <v>60</v>
      </c>
      <c r="B62" s="15" t="s">
        <v>1464</v>
      </c>
      <c r="C62" s="16" t="s">
        <v>722</v>
      </c>
      <c r="D62" s="31" t="s">
        <v>31</v>
      </c>
      <c r="E62" s="18">
        <v>2016</v>
      </c>
      <c r="F62" s="18">
        <v>2016</v>
      </c>
      <c r="G62" s="19">
        <v>6021214</v>
      </c>
      <c r="H62" s="185">
        <f t="shared" si="2"/>
        <v>47995096.794</v>
      </c>
      <c r="I62" s="20" t="s">
        <v>1994</v>
      </c>
    </row>
    <row r="63" spans="1:9" ht="131.25" x14ac:dyDescent="0.45">
      <c r="A63" s="14">
        <v>61</v>
      </c>
      <c r="B63" s="15" t="s">
        <v>1465</v>
      </c>
      <c r="C63" s="16" t="s">
        <v>722</v>
      </c>
      <c r="D63" s="31" t="s">
        <v>1990</v>
      </c>
      <c r="E63" s="18">
        <v>2016</v>
      </c>
      <c r="F63" s="18">
        <v>2016</v>
      </c>
      <c r="G63" s="19">
        <v>983561</v>
      </c>
      <c r="H63" s="185">
        <f t="shared" si="2"/>
        <v>7839964.7309999997</v>
      </c>
      <c r="I63" s="20" t="s">
        <v>1977</v>
      </c>
    </row>
    <row r="64" spans="1:9" ht="37.5" x14ac:dyDescent="0.45">
      <c r="A64" s="14">
        <v>62</v>
      </c>
      <c r="B64" s="15" t="s">
        <v>1466</v>
      </c>
      <c r="C64" s="16" t="s">
        <v>722</v>
      </c>
      <c r="D64" s="31" t="s">
        <v>1094</v>
      </c>
      <c r="E64" s="18">
        <v>2016</v>
      </c>
      <c r="F64" s="18">
        <v>2016</v>
      </c>
      <c r="G64" s="19">
        <v>1806565</v>
      </c>
      <c r="H64" s="185">
        <f t="shared" si="2"/>
        <v>14400129.615</v>
      </c>
      <c r="I64" s="20" t="s">
        <v>1995</v>
      </c>
    </row>
    <row r="65" spans="1:9" ht="75" x14ac:dyDescent="0.45">
      <c r="A65" s="14">
        <v>63</v>
      </c>
      <c r="B65" s="15" t="s">
        <v>1460</v>
      </c>
      <c r="C65" s="16" t="s">
        <v>722</v>
      </c>
      <c r="D65" s="31" t="s">
        <v>1474</v>
      </c>
      <c r="E65" s="18">
        <v>2017</v>
      </c>
      <c r="F65" s="18">
        <v>2017</v>
      </c>
      <c r="G65" s="19">
        <v>330000</v>
      </c>
      <c r="H65" s="185">
        <f t="shared" ref="H65:H70" si="3">PRODUCT(G65,7.241)</f>
        <v>2389530</v>
      </c>
      <c r="I65" s="20" t="s">
        <v>1986</v>
      </c>
    </row>
    <row r="66" spans="1:9" ht="37.5" x14ac:dyDescent="0.45">
      <c r="A66" s="14">
        <v>64</v>
      </c>
      <c r="B66" s="15" t="s">
        <v>1461</v>
      </c>
      <c r="C66" s="16" t="s">
        <v>722</v>
      </c>
      <c r="D66" s="31" t="s">
        <v>1094</v>
      </c>
      <c r="E66" s="18">
        <v>2017</v>
      </c>
      <c r="F66" s="18">
        <v>2017</v>
      </c>
      <c r="G66" s="19">
        <v>2811372</v>
      </c>
      <c r="H66" s="185">
        <f t="shared" si="3"/>
        <v>20357144.651999999</v>
      </c>
      <c r="I66" s="20" t="s">
        <v>1996</v>
      </c>
    </row>
    <row r="67" spans="1:9" ht="37.5" x14ac:dyDescent="0.45">
      <c r="A67" s="14">
        <v>65</v>
      </c>
      <c r="B67" s="15" t="s">
        <v>1462</v>
      </c>
      <c r="C67" s="16" t="s">
        <v>722</v>
      </c>
      <c r="D67" s="31" t="s">
        <v>1475</v>
      </c>
      <c r="E67" s="18">
        <v>2017</v>
      </c>
      <c r="F67" s="18">
        <v>2017</v>
      </c>
      <c r="G67" s="19">
        <v>39231</v>
      </c>
      <c r="H67" s="185">
        <f t="shared" si="3"/>
        <v>284071.67099999997</v>
      </c>
      <c r="I67" s="20" t="s">
        <v>1980</v>
      </c>
    </row>
    <row r="68" spans="1:9" ht="37.5" x14ac:dyDescent="0.45">
      <c r="A68" s="14">
        <v>66</v>
      </c>
      <c r="B68" s="15" t="s">
        <v>1463</v>
      </c>
      <c r="C68" s="16" t="s">
        <v>722</v>
      </c>
      <c r="D68" s="31" t="s">
        <v>1094</v>
      </c>
      <c r="E68" s="18">
        <v>2017</v>
      </c>
      <c r="F68" s="18">
        <v>2017</v>
      </c>
      <c r="G68" s="19">
        <v>17265024</v>
      </c>
      <c r="H68" s="185">
        <f t="shared" si="3"/>
        <v>125016038.78399999</v>
      </c>
      <c r="I68" s="20" t="s">
        <v>1997</v>
      </c>
    </row>
    <row r="69" spans="1:9" ht="37.5" x14ac:dyDescent="0.45">
      <c r="A69" s="14">
        <v>67</v>
      </c>
      <c r="B69" s="15" t="s">
        <v>1467</v>
      </c>
      <c r="C69" s="16" t="s">
        <v>722</v>
      </c>
      <c r="D69" s="31" t="s">
        <v>36</v>
      </c>
      <c r="E69" s="18">
        <v>2017</v>
      </c>
      <c r="F69" s="18">
        <v>2017</v>
      </c>
      <c r="G69" s="19">
        <v>7125382</v>
      </c>
      <c r="H69" s="185">
        <f t="shared" si="3"/>
        <v>51594891.061999999</v>
      </c>
      <c r="I69" s="20" t="s">
        <v>1998</v>
      </c>
    </row>
    <row r="70" spans="1:9" ht="75" x14ac:dyDescent="0.45">
      <c r="A70" s="14">
        <v>68</v>
      </c>
      <c r="B70" s="15" t="s">
        <v>1466</v>
      </c>
      <c r="C70" s="16" t="s">
        <v>722</v>
      </c>
      <c r="D70" s="31" t="s">
        <v>1476</v>
      </c>
      <c r="E70" s="18">
        <v>2017</v>
      </c>
      <c r="F70" s="18">
        <v>2017</v>
      </c>
      <c r="G70" s="19">
        <v>2829123</v>
      </c>
      <c r="H70" s="185">
        <f t="shared" si="3"/>
        <v>20485679.642999999</v>
      </c>
      <c r="I70" s="20" t="s">
        <v>1996</v>
      </c>
    </row>
    <row r="71" spans="1:9" ht="75" x14ac:dyDescent="0.45">
      <c r="A71" s="14">
        <v>69</v>
      </c>
      <c r="B71" s="15" t="s">
        <v>1468</v>
      </c>
      <c r="C71" s="16" t="s">
        <v>722</v>
      </c>
      <c r="D71" s="31" t="s">
        <v>1477</v>
      </c>
      <c r="E71" s="18">
        <v>2018</v>
      </c>
      <c r="F71" s="18">
        <v>2018</v>
      </c>
      <c r="G71" s="19">
        <v>260000</v>
      </c>
      <c r="H71" s="185">
        <f t="shared" ref="H71:H76" si="4">PRODUCT(G71,6.289)</f>
        <v>1635140</v>
      </c>
      <c r="I71" s="20" t="s">
        <v>1988</v>
      </c>
    </row>
    <row r="72" spans="1:9" ht="131.25" x14ac:dyDescent="0.45">
      <c r="A72" s="14">
        <v>70</v>
      </c>
      <c r="B72" s="15" t="s">
        <v>1469</v>
      </c>
      <c r="C72" s="16" t="s">
        <v>722</v>
      </c>
      <c r="D72" s="31" t="s">
        <v>1999</v>
      </c>
      <c r="E72" s="18">
        <v>2018</v>
      </c>
      <c r="F72" s="18">
        <v>2018</v>
      </c>
      <c r="G72" s="19">
        <v>2744898</v>
      </c>
      <c r="H72" s="185">
        <f t="shared" si="4"/>
        <v>17262663.522</v>
      </c>
      <c r="I72" s="20" t="s">
        <v>1991</v>
      </c>
    </row>
    <row r="73" spans="1:9" ht="37.5" x14ac:dyDescent="0.45">
      <c r="A73" s="14">
        <v>71</v>
      </c>
      <c r="B73" s="15" t="s">
        <v>1470</v>
      </c>
      <c r="C73" s="16" t="s">
        <v>722</v>
      </c>
      <c r="D73" s="31" t="s">
        <v>35</v>
      </c>
      <c r="E73" s="18">
        <v>2018</v>
      </c>
      <c r="F73" s="18">
        <v>2018</v>
      </c>
      <c r="G73" s="19">
        <v>28858</v>
      </c>
      <c r="H73" s="185">
        <f t="shared" si="4"/>
        <v>181487.962</v>
      </c>
      <c r="I73" s="20" t="s">
        <v>1975</v>
      </c>
    </row>
    <row r="74" spans="1:9" ht="37.5" x14ac:dyDescent="0.45">
      <c r="A74" s="14">
        <v>72</v>
      </c>
      <c r="B74" s="15" t="s">
        <v>1463</v>
      </c>
      <c r="C74" s="16" t="s">
        <v>722</v>
      </c>
      <c r="D74" s="31" t="s">
        <v>1094</v>
      </c>
      <c r="E74" s="18">
        <v>2018</v>
      </c>
      <c r="F74" s="18">
        <v>2018</v>
      </c>
      <c r="G74" s="19">
        <v>15206683</v>
      </c>
      <c r="H74" s="185">
        <f t="shared" si="4"/>
        <v>95634829.386999995</v>
      </c>
      <c r="I74" s="20" t="s">
        <v>2000</v>
      </c>
    </row>
    <row r="75" spans="1:9" ht="30" customHeight="1" x14ac:dyDescent="0.45">
      <c r="A75" s="14">
        <v>73</v>
      </c>
      <c r="B75" s="15" t="s">
        <v>1467</v>
      </c>
      <c r="C75" s="16" t="s">
        <v>722</v>
      </c>
      <c r="D75" s="31" t="s">
        <v>14</v>
      </c>
      <c r="E75" s="18">
        <v>2018</v>
      </c>
      <c r="F75" s="18">
        <v>2018</v>
      </c>
      <c r="G75" s="19">
        <v>8635481</v>
      </c>
      <c r="H75" s="185">
        <f t="shared" si="4"/>
        <v>54308540.008999996</v>
      </c>
      <c r="I75" s="20" t="s">
        <v>2001</v>
      </c>
    </row>
    <row r="76" spans="1:9" ht="69.75" customHeight="1" x14ac:dyDescent="0.45">
      <c r="A76" s="14">
        <v>74</v>
      </c>
      <c r="B76" s="15" t="s">
        <v>998</v>
      </c>
      <c r="C76" s="16" t="s">
        <v>722</v>
      </c>
      <c r="D76" s="31" t="s">
        <v>1476</v>
      </c>
      <c r="E76" s="18">
        <v>2018</v>
      </c>
      <c r="F76" s="18">
        <v>2018</v>
      </c>
      <c r="G76" s="19">
        <v>3557840</v>
      </c>
      <c r="H76" s="185">
        <f t="shared" si="4"/>
        <v>22375255.759999998</v>
      </c>
      <c r="I76" s="20" t="s">
        <v>2002</v>
      </c>
    </row>
    <row r="77" spans="1:9" ht="206.25" x14ac:dyDescent="0.45">
      <c r="A77" s="14">
        <v>75</v>
      </c>
      <c r="B77" s="15" t="s">
        <v>1468</v>
      </c>
      <c r="C77" s="16" t="s">
        <v>722</v>
      </c>
      <c r="D77" s="31" t="s">
        <v>2003</v>
      </c>
      <c r="E77" s="18">
        <v>2019</v>
      </c>
      <c r="F77" s="18">
        <v>2019</v>
      </c>
      <c r="G77" s="19">
        <v>352000</v>
      </c>
      <c r="H77" s="185">
        <f>PRODUCT(G77,5.114)</f>
        <v>1800128</v>
      </c>
      <c r="I77" s="20" t="s">
        <v>1978</v>
      </c>
    </row>
    <row r="78" spans="1:9" ht="37.5" x14ac:dyDescent="0.45">
      <c r="A78" s="14">
        <v>76</v>
      </c>
      <c r="B78" s="15" t="s">
        <v>1471</v>
      </c>
      <c r="C78" s="16" t="s">
        <v>722</v>
      </c>
      <c r="D78" s="31" t="s">
        <v>1094</v>
      </c>
      <c r="E78" s="18">
        <v>2019</v>
      </c>
      <c r="F78" s="18">
        <v>2019</v>
      </c>
      <c r="G78" s="19">
        <v>11312115</v>
      </c>
      <c r="H78" s="185">
        <f>PRODUCT(G78,5.114)</f>
        <v>57850156.109999999</v>
      </c>
      <c r="I78" s="20" t="s">
        <v>2004</v>
      </c>
    </row>
    <row r="79" spans="1:9" ht="37.5" x14ac:dyDescent="0.45">
      <c r="A79" s="14">
        <v>77</v>
      </c>
      <c r="B79" s="15" t="s">
        <v>1472</v>
      </c>
      <c r="C79" s="16" t="s">
        <v>722</v>
      </c>
      <c r="D79" s="31" t="s">
        <v>1094</v>
      </c>
      <c r="E79" s="18">
        <v>2019</v>
      </c>
      <c r="F79" s="18">
        <v>2019</v>
      </c>
      <c r="G79" s="19">
        <v>2442378</v>
      </c>
      <c r="H79" s="185">
        <f>PRODUCT(G79,5.114)</f>
        <v>12490321.092</v>
      </c>
      <c r="I79" s="20" t="s">
        <v>1978</v>
      </c>
    </row>
    <row r="80" spans="1:9" ht="37.5" x14ac:dyDescent="0.45">
      <c r="A80" s="14">
        <v>78</v>
      </c>
      <c r="B80" s="15" t="s">
        <v>1466</v>
      </c>
      <c r="C80" s="16" t="s">
        <v>722</v>
      </c>
      <c r="D80" s="31" t="s">
        <v>1094</v>
      </c>
      <c r="E80" s="18">
        <v>2019</v>
      </c>
      <c r="F80" s="18">
        <v>2019</v>
      </c>
      <c r="G80" s="19">
        <v>2919443</v>
      </c>
      <c r="H80" s="185">
        <f>PRODUCT(G80,5.114)</f>
        <v>14930031.502</v>
      </c>
      <c r="I80" s="20" t="s">
        <v>2005</v>
      </c>
    </row>
    <row r="81" spans="1:9" ht="29.25" customHeight="1" x14ac:dyDescent="0.45">
      <c r="A81" s="14">
        <v>79</v>
      </c>
      <c r="B81" s="15" t="s">
        <v>1467</v>
      </c>
      <c r="C81" s="16" t="s">
        <v>722</v>
      </c>
      <c r="D81" s="31" t="s">
        <v>1094</v>
      </c>
      <c r="E81" s="18">
        <v>2019</v>
      </c>
      <c r="F81" s="18">
        <v>2019</v>
      </c>
      <c r="G81" s="19">
        <v>5693601</v>
      </c>
      <c r="H81" s="185">
        <f>PRODUCT(G81,5.114)</f>
        <v>29117075.513999999</v>
      </c>
      <c r="I81" s="20" t="s">
        <v>2006</v>
      </c>
    </row>
    <row r="82" spans="1:9" ht="31.5" customHeight="1" x14ac:dyDescent="0.45">
      <c r="A82" s="14">
        <v>80</v>
      </c>
      <c r="B82" s="15" t="s">
        <v>1468</v>
      </c>
      <c r="C82" s="16" t="s">
        <v>722</v>
      </c>
      <c r="D82" s="31" t="s">
        <v>1094</v>
      </c>
      <c r="E82" s="18">
        <v>2020</v>
      </c>
      <c r="F82" s="18">
        <v>2020</v>
      </c>
      <c r="G82" s="19">
        <v>368000</v>
      </c>
      <c r="H82" s="185">
        <f t="shared" ref="H82:H87" si="5">PRODUCT(G82,4.348)</f>
        <v>1600064</v>
      </c>
      <c r="I82" s="20" t="s">
        <v>2009</v>
      </c>
    </row>
    <row r="83" spans="1:9" ht="30" customHeight="1" x14ac:dyDescent="0.45">
      <c r="A83" s="14">
        <v>81</v>
      </c>
      <c r="B83" s="15" t="s">
        <v>1471</v>
      </c>
      <c r="C83" s="16" t="s">
        <v>722</v>
      </c>
      <c r="D83" s="31" t="s">
        <v>1094</v>
      </c>
      <c r="E83" s="18">
        <v>2020</v>
      </c>
      <c r="F83" s="18">
        <v>2020</v>
      </c>
      <c r="G83" s="19">
        <v>13574931</v>
      </c>
      <c r="H83" s="185">
        <f t="shared" si="5"/>
        <v>59023799.987999998</v>
      </c>
      <c r="I83" s="20" t="s">
        <v>2010</v>
      </c>
    </row>
    <row r="84" spans="1:9" ht="150" x14ac:dyDescent="0.45">
      <c r="A84" s="14">
        <v>82</v>
      </c>
      <c r="B84" s="15" t="s">
        <v>1472</v>
      </c>
      <c r="C84" s="16" t="s">
        <v>722</v>
      </c>
      <c r="D84" s="31" t="s">
        <v>2007</v>
      </c>
      <c r="E84" s="18">
        <v>2020</v>
      </c>
      <c r="F84" s="18">
        <v>2020</v>
      </c>
      <c r="G84" s="19">
        <v>1598118</v>
      </c>
      <c r="H84" s="185">
        <f t="shared" si="5"/>
        <v>6948617.0640000002</v>
      </c>
      <c r="I84" s="20" t="s">
        <v>1982</v>
      </c>
    </row>
    <row r="85" spans="1:9" ht="37.5" x14ac:dyDescent="0.45">
      <c r="A85" s="14">
        <v>83</v>
      </c>
      <c r="B85" s="15" t="s">
        <v>1466</v>
      </c>
      <c r="C85" s="16" t="s">
        <v>722</v>
      </c>
      <c r="D85" s="31" t="s">
        <v>1094</v>
      </c>
      <c r="E85" s="18">
        <v>2020</v>
      </c>
      <c r="F85" s="18">
        <v>2020</v>
      </c>
      <c r="G85" s="19">
        <v>3809312</v>
      </c>
      <c r="H85" s="185">
        <f t="shared" si="5"/>
        <v>16562888.575999999</v>
      </c>
      <c r="I85" s="20" t="s">
        <v>1996</v>
      </c>
    </row>
    <row r="86" spans="1:9" ht="37.5" x14ac:dyDescent="0.45">
      <c r="A86" s="14">
        <v>84</v>
      </c>
      <c r="B86" s="15" t="s">
        <v>1467</v>
      </c>
      <c r="C86" s="16" t="s">
        <v>722</v>
      </c>
      <c r="D86" s="31" t="s">
        <v>1094</v>
      </c>
      <c r="E86" s="18">
        <v>2020</v>
      </c>
      <c r="F86" s="18">
        <v>2020</v>
      </c>
      <c r="G86" s="19">
        <v>6292219</v>
      </c>
      <c r="H86" s="185">
        <f t="shared" si="5"/>
        <v>27358568.211999997</v>
      </c>
      <c r="I86" s="20" t="s">
        <v>2011</v>
      </c>
    </row>
    <row r="87" spans="1:9" ht="93.75" x14ac:dyDescent="0.45">
      <c r="A87" s="14">
        <v>85</v>
      </c>
      <c r="B87" s="15" t="s">
        <v>1473</v>
      </c>
      <c r="C87" s="16" t="s">
        <v>722</v>
      </c>
      <c r="D87" s="31" t="s">
        <v>2008</v>
      </c>
      <c r="E87" s="18">
        <v>2020</v>
      </c>
      <c r="F87" s="18">
        <v>2020</v>
      </c>
      <c r="G87" s="19">
        <v>721611</v>
      </c>
      <c r="H87" s="185">
        <f t="shared" si="5"/>
        <v>3137564.628</v>
      </c>
      <c r="I87" s="20" t="s">
        <v>1977</v>
      </c>
    </row>
    <row r="88" spans="1:9" ht="26.25" customHeight="1" x14ac:dyDescent="0.45">
      <c r="A88" s="14">
        <v>86</v>
      </c>
      <c r="B88" s="15" t="s">
        <v>1468</v>
      </c>
      <c r="C88" s="16" t="s">
        <v>722</v>
      </c>
      <c r="D88" s="31" t="s">
        <v>1094</v>
      </c>
      <c r="E88" s="18">
        <v>2021</v>
      </c>
      <c r="F88" s="18">
        <v>2021</v>
      </c>
      <c r="G88" s="19">
        <v>296373</v>
      </c>
      <c r="H88" s="185">
        <f t="shared" ref="H88:H96" si="6">PRODUCT(G88,3.5)</f>
        <v>1037305.5</v>
      </c>
      <c r="I88" s="20" t="s">
        <v>2016</v>
      </c>
    </row>
    <row r="89" spans="1:9" ht="37.5" x14ac:dyDescent="0.45">
      <c r="A89" s="14">
        <v>87</v>
      </c>
      <c r="B89" s="15" t="s">
        <v>1790</v>
      </c>
      <c r="C89" s="16" t="s">
        <v>722</v>
      </c>
      <c r="D89" s="31" t="s">
        <v>1094</v>
      </c>
      <c r="E89" s="18">
        <v>2021</v>
      </c>
      <c r="F89" s="18">
        <v>2021</v>
      </c>
      <c r="G89" s="19">
        <v>17343409</v>
      </c>
      <c r="H89" s="185">
        <f t="shared" si="6"/>
        <v>60701931.5</v>
      </c>
      <c r="I89" s="20" t="s">
        <v>1987</v>
      </c>
    </row>
    <row r="90" spans="1:9" ht="24.75" customHeight="1" x14ac:dyDescent="0.45">
      <c r="A90" s="14">
        <v>88</v>
      </c>
      <c r="B90" s="15" t="s">
        <v>1471</v>
      </c>
      <c r="C90" s="16" t="s">
        <v>722</v>
      </c>
      <c r="D90" s="31" t="s">
        <v>1094</v>
      </c>
      <c r="E90" s="18">
        <v>2021</v>
      </c>
      <c r="F90" s="18">
        <v>2021</v>
      </c>
      <c r="G90" s="19">
        <v>5165919</v>
      </c>
      <c r="H90" s="185">
        <f t="shared" si="6"/>
        <v>18080716.5</v>
      </c>
      <c r="I90" s="20" t="s">
        <v>2017</v>
      </c>
    </row>
    <row r="91" spans="1:9" ht="141" customHeight="1" x14ac:dyDescent="0.45">
      <c r="A91" s="14">
        <v>89</v>
      </c>
      <c r="B91" s="15" t="s">
        <v>1472</v>
      </c>
      <c r="C91" s="16" t="s">
        <v>722</v>
      </c>
      <c r="D91" s="31" t="s">
        <v>2012</v>
      </c>
      <c r="E91" s="18">
        <v>2021</v>
      </c>
      <c r="F91" s="18">
        <v>2021</v>
      </c>
      <c r="G91" s="19">
        <v>1169910</v>
      </c>
      <c r="H91" s="185">
        <f t="shared" si="6"/>
        <v>4094685</v>
      </c>
      <c r="I91" s="20" t="s">
        <v>1982</v>
      </c>
    </row>
    <row r="92" spans="1:9" ht="61.5" customHeight="1" x14ac:dyDescent="0.45">
      <c r="A92" s="14">
        <v>90</v>
      </c>
      <c r="B92" s="15" t="s">
        <v>1466</v>
      </c>
      <c r="C92" s="16" t="s">
        <v>722</v>
      </c>
      <c r="D92" s="31" t="s">
        <v>2013</v>
      </c>
      <c r="E92" s="18">
        <v>2021</v>
      </c>
      <c r="F92" s="18">
        <v>2021</v>
      </c>
      <c r="G92" s="19">
        <v>4152000</v>
      </c>
      <c r="H92" s="185">
        <f t="shared" si="6"/>
        <v>14532000</v>
      </c>
      <c r="I92" s="20" t="s">
        <v>1981</v>
      </c>
    </row>
    <row r="93" spans="1:9" ht="30" customHeight="1" x14ac:dyDescent="0.45">
      <c r="A93" s="14">
        <v>91</v>
      </c>
      <c r="B93" s="15" t="s">
        <v>1467</v>
      </c>
      <c r="C93" s="16" t="s">
        <v>722</v>
      </c>
      <c r="D93" s="31" t="s">
        <v>35</v>
      </c>
      <c r="E93" s="18">
        <v>2021</v>
      </c>
      <c r="F93" s="18">
        <v>2021</v>
      </c>
      <c r="G93" s="19">
        <v>8207852</v>
      </c>
      <c r="H93" s="185">
        <f t="shared" si="6"/>
        <v>28727482</v>
      </c>
      <c r="I93" s="20" t="s">
        <v>2018</v>
      </c>
    </row>
    <row r="94" spans="1:9" ht="56.25" x14ac:dyDescent="0.45">
      <c r="A94" s="14">
        <v>92</v>
      </c>
      <c r="B94" s="15" t="s">
        <v>2014</v>
      </c>
      <c r="C94" s="16" t="s">
        <v>722</v>
      </c>
      <c r="D94" s="31" t="s">
        <v>40</v>
      </c>
      <c r="E94" s="18">
        <v>2021</v>
      </c>
      <c r="F94" s="18">
        <v>2021</v>
      </c>
      <c r="G94" s="19">
        <v>102889</v>
      </c>
      <c r="H94" s="185">
        <f t="shared" si="6"/>
        <v>360111.5</v>
      </c>
      <c r="I94" s="20" t="s">
        <v>2019</v>
      </c>
    </row>
    <row r="95" spans="1:9" ht="37.5" x14ac:dyDescent="0.45">
      <c r="A95" s="14">
        <v>93</v>
      </c>
      <c r="B95" s="15" t="s">
        <v>1473</v>
      </c>
      <c r="C95" s="16" t="s">
        <v>722</v>
      </c>
      <c r="D95" s="31" t="s">
        <v>36</v>
      </c>
      <c r="E95" s="18">
        <v>2021</v>
      </c>
      <c r="F95" s="18">
        <v>2021</v>
      </c>
      <c r="G95" s="19">
        <v>88500</v>
      </c>
      <c r="H95" s="185">
        <f t="shared" si="6"/>
        <v>309750</v>
      </c>
      <c r="I95" s="20" t="s">
        <v>2351</v>
      </c>
    </row>
    <row r="96" spans="1:9" ht="34.5" customHeight="1" x14ac:dyDescent="0.45">
      <c r="A96" s="21">
        <v>94</v>
      </c>
      <c r="B96" s="22" t="s">
        <v>2015</v>
      </c>
      <c r="C96" s="23" t="s">
        <v>722</v>
      </c>
      <c r="D96" s="32" t="s">
        <v>1094</v>
      </c>
      <c r="E96" s="25">
        <v>2021</v>
      </c>
      <c r="F96" s="25">
        <v>2021</v>
      </c>
      <c r="G96" s="26">
        <v>100980</v>
      </c>
      <c r="H96" s="185">
        <f t="shared" si="6"/>
        <v>353430</v>
      </c>
      <c r="I96" s="27" t="s">
        <v>1981</v>
      </c>
    </row>
    <row r="97" spans="1:9" ht="34.5" customHeight="1" x14ac:dyDescent="0.45">
      <c r="A97" s="125">
        <v>95</v>
      </c>
      <c r="B97" s="126" t="s">
        <v>3176</v>
      </c>
      <c r="C97" s="125" t="s">
        <v>722</v>
      </c>
      <c r="D97" s="127" t="s">
        <v>2949</v>
      </c>
      <c r="E97" s="128">
        <v>2022</v>
      </c>
      <c r="F97" s="128">
        <v>2022</v>
      </c>
      <c r="G97" s="129">
        <v>12895734</v>
      </c>
      <c r="H97" s="185">
        <f t="shared" ref="H97:H105" si="7">PRODUCT(G97,2.113)</f>
        <v>27248685.942000002</v>
      </c>
      <c r="I97" s="130" t="s">
        <v>2006</v>
      </c>
    </row>
    <row r="98" spans="1:9" ht="34.5" customHeight="1" x14ac:dyDescent="0.45">
      <c r="A98" s="131">
        <v>96</v>
      </c>
      <c r="B98" s="132" t="s">
        <v>1472</v>
      </c>
      <c r="C98" s="131" t="s">
        <v>722</v>
      </c>
      <c r="D98" s="133" t="s">
        <v>2950</v>
      </c>
      <c r="E98" s="134">
        <v>2022</v>
      </c>
      <c r="F98" s="134">
        <v>2022</v>
      </c>
      <c r="G98" s="135">
        <v>2414766</v>
      </c>
      <c r="H98" s="185">
        <f t="shared" si="7"/>
        <v>5102400.5580000002</v>
      </c>
      <c r="I98" s="136" t="s">
        <v>1981</v>
      </c>
    </row>
    <row r="99" spans="1:9" ht="34.5" customHeight="1" x14ac:dyDescent="0.45">
      <c r="A99" s="125">
        <v>97</v>
      </c>
      <c r="B99" s="126" t="s">
        <v>1790</v>
      </c>
      <c r="C99" s="125" t="s">
        <v>722</v>
      </c>
      <c r="D99" s="127" t="s">
        <v>2951</v>
      </c>
      <c r="E99" s="128">
        <v>2022</v>
      </c>
      <c r="F99" s="128">
        <v>2022</v>
      </c>
      <c r="G99" s="129">
        <v>20567664</v>
      </c>
      <c r="H99" s="185">
        <f t="shared" si="7"/>
        <v>43459474.031999998</v>
      </c>
      <c r="I99" s="130" t="s">
        <v>2009</v>
      </c>
    </row>
    <row r="100" spans="1:9" ht="34.5" customHeight="1" x14ac:dyDescent="0.45">
      <c r="A100" s="131">
        <v>98</v>
      </c>
      <c r="B100" s="132" t="s">
        <v>1466</v>
      </c>
      <c r="C100" s="131" t="s">
        <v>722</v>
      </c>
      <c r="D100" s="133" t="s">
        <v>2013</v>
      </c>
      <c r="E100" s="134">
        <v>2022</v>
      </c>
      <c r="F100" s="134">
        <v>2022</v>
      </c>
      <c r="G100" s="135">
        <v>10522000</v>
      </c>
      <c r="H100" s="185">
        <f t="shared" si="7"/>
        <v>22232986</v>
      </c>
      <c r="I100" s="136" t="s">
        <v>2952</v>
      </c>
    </row>
    <row r="101" spans="1:9" ht="34.5" customHeight="1" x14ac:dyDescent="0.45">
      <c r="A101" s="125">
        <v>99</v>
      </c>
      <c r="B101" s="126" t="s">
        <v>2953</v>
      </c>
      <c r="C101" s="125" t="s">
        <v>722</v>
      </c>
      <c r="D101" s="127" t="s">
        <v>2954</v>
      </c>
      <c r="E101" s="128">
        <v>2022</v>
      </c>
      <c r="F101" s="128">
        <v>2022</v>
      </c>
      <c r="G101" s="129">
        <v>45896672</v>
      </c>
      <c r="H101" s="185">
        <f t="shared" si="7"/>
        <v>96979667.936000004</v>
      </c>
      <c r="I101" s="130" t="s">
        <v>2955</v>
      </c>
    </row>
    <row r="102" spans="1:9" ht="34.5" customHeight="1" x14ac:dyDescent="0.45">
      <c r="A102" s="131">
        <v>100</v>
      </c>
      <c r="B102" s="132" t="s">
        <v>2956</v>
      </c>
      <c r="C102" s="131" t="s">
        <v>722</v>
      </c>
      <c r="D102" s="133" t="s">
        <v>2959</v>
      </c>
      <c r="E102" s="134">
        <v>2022</v>
      </c>
      <c r="F102" s="134">
        <v>2022</v>
      </c>
      <c r="G102" s="135">
        <v>2974795</v>
      </c>
      <c r="H102" s="185">
        <f t="shared" si="7"/>
        <v>6285741.835</v>
      </c>
      <c r="I102" s="136" t="s">
        <v>1984</v>
      </c>
    </row>
    <row r="103" spans="1:9" ht="34.5" customHeight="1" x14ac:dyDescent="0.45">
      <c r="A103" s="125">
        <v>101</v>
      </c>
      <c r="B103" s="126" t="s">
        <v>2015</v>
      </c>
      <c r="C103" s="125" t="s">
        <v>722</v>
      </c>
      <c r="D103" s="127" t="s">
        <v>1094</v>
      </c>
      <c r="E103" s="128">
        <v>2022</v>
      </c>
      <c r="F103" s="128">
        <v>2022</v>
      </c>
      <c r="G103" s="129">
        <v>140000</v>
      </c>
      <c r="H103" s="185">
        <f t="shared" si="7"/>
        <v>295820</v>
      </c>
      <c r="I103" s="130" t="s">
        <v>1981</v>
      </c>
    </row>
    <row r="104" spans="1:9" ht="34.5" customHeight="1" x14ac:dyDescent="0.45">
      <c r="A104" s="131">
        <v>102</v>
      </c>
      <c r="B104" s="132" t="s">
        <v>1473</v>
      </c>
      <c r="C104" s="131" t="s">
        <v>722</v>
      </c>
      <c r="D104" s="133" t="s">
        <v>2957</v>
      </c>
      <c r="E104" s="134">
        <v>2022</v>
      </c>
      <c r="F104" s="134">
        <v>2022</v>
      </c>
      <c r="G104" s="135">
        <v>3124567</v>
      </c>
      <c r="H104" s="185">
        <f t="shared" si="7"/>
        <v>6602210.0709999995</v>
      </c>
      <c r="I104" s="136" t="s">
        <v>1986</v>
      </c>
    </row>
    <row r="105" spans="1:9" ht="34.5" customHeight="1" x14ac:dyDescent="0.45">
      <c r="A105" s="137">
        <v>103</v>
      </c>
      <c r="B105" s="138" t="s">
        <v>1468</v>
      </c>
      <c r="C105" s="137" t="s">
        <v>722</v>
      </c>
      <c r="D105" s="139" t="s">
        <v>2958</v>
      </c>
      <c r="E105" s="140">
        <v>2022</v>
      </c>
      <c r="F105" s="140">
        <v>2022</v>
      </c>
      <c r="G105" s="141">
        <v>296035</v>
      </c>
      <c r="H105" s="185">
        <f t="shared" si="7"/>
        <v>625521.95499999996</v>
      </c>
      <c r="I105" s="142" t="s">
        <v>1977</v>
      </c>
    </row>
    <row r="106" spans="1:9" ht="34.5" customHeight="1" x14ac:dyDescent="0.45">
      <c r="A106" s="206">
        <v>104</v>
      </c>
      <c r="B106" s="132" t="s">
        <v>2015</v>
      </c>
      <c r="C106" s="131" t="s">
        <v>722</v>
      </c>
      <c r="D106" s="133" t="s">
        <v>3245</v>
      </c>
      <c r="E106" s="134">
        <v>2023</v>
      </c>
      <c r="F106" s="134">
        <v>2023</v>
      </c>
      <c r="G106" s="135">
        <v>253000</v>
      </c>
      <c r="H106" s="135">
        <v>253000</v>
      </c>
      <c r="I106" s="207"/>
    </row>
    <row r="107" spans="1:9" ht="34.5" customHeight="1" x14ac:dyDescent="0.45">
      <c r="A107" s="117"/>
      <c r="B107" s="118"/>
      <c r="C107" s="119"/>
      <c r="D107" s="106"/>
      <c r="E107" s="104"/>
      <c r="F107" s="104"/>
      <c r="G107" s="120">
        <f>SUM(G3:G105)</f>
        <v>381599461</v>
      </c>
      <c r="H107" s="110">
        <f>SUM(H3:H106)</f>
        <v>2349428015.4399996</v>
      </c>
      <c r="I107" s="121"/>
    </row>
  </sheetData>
  <sortState ref="B4:I242">
    <sortCondition ref="F4:F242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8"/>
  <sheetViews>
    <sheetView topLeftCell="A45" zoomScale="84" zoomScaleNormal="84" workbookViewId="0">
      <selection activeCell="A46" sqref="A46:A47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6.5703125" style="8" customWidth="1"/>
    <col min="6" max="6" width="10.140625" style="8" customWidth="1"/>
    <col min="7" max="7" width="15.42578125" style="8" customWidth="1"/>
    <col min="8" max="8" width="20.7109375" style="8" bestFit="1" customWidth="1"/>
    <col min="9" max="9" width="22.140625" style="9" customWidth="1"/>
    <col min="10" max="16384" width="9.140625" style="7"/>
  </cols>
  <sheetData>
    <row r="1" spans="1:9" s="28" customFormat="1" ht="24.75" x14ac:dyDescent="0.4">
      <c r="A1" s="214" t="s">
        <v>2383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63" customFormat="1" ht="37.5" x14ac:dyDescent="0.25">
      <c r="A3" s="57">
        <v>1</v>
      </c>
      <c r="B3" s="58" t="s">
        <v>2701</v>
      </c>
      <c r="C3" s="59" t="s">
        <v>1333</v>
      </c>
      <c r="D3" s="59" t="s">
        <v>15</v>
      </c>
      <c r="E3" s="60">
        <v>2001</v>
      </c>
      <c r="F3" s="60">
        <v>2003</v>
      </c>
      <c r="G3" s="61">
        <v>1212121.3799999999</v>
      </c>
      <c r="H3" s="185">
        <f>PRODUCT(G3,20.546)</f>
        <v>24904245.873479996</v>
      </c>
      <c r="I3" s="62"/>
    </row>
    <row r="4" spans="1:9" s="63" customFormat="1" ht="93.75" x14ac:dyDescent="0.25">
      <c r="A4" s="57">
        <v>2</v>
      </c>
      <c r="B4" s="58" t="s">
        <v>2702</v>
      </c>
      <c r="C4" s="59" t="s">
        <v>1333</v>
      </c>
      <c r="D4" s="59" t="s">
        <v>14</v>
      </c>
      <c r="E4" s="60">
        <v>2007</v>
      </c>
      <c r="F4" s="60">
        <v>2007</v>
      </c>
      <c r="G4" s="61">
        <v>148000</v>
      </c>
      <c r="H4" s="185">
        <f>PRODUCT(G4,13.359)</f>
        <v>1977132</v>
      </c>
      <c r="I4" s="62"/>
    </row>
    <row r="5" spans="1:9" s="63" customFormat="1" ht="37.5" x14ac:dyDescent="0.25">
      <c r="A5" s="57">
        <v>3</v>
      </c>
      <c r="B5" s="58" t="s">
        <v>2703</v>
      </c>
      <c r="C5" s="59" t="s">
        <v>1333</v>
      </c>
      <c r="D5" s="59" t="s">
        <v>15</v>
      </c>
      <c r="E5" s="60">
        <v>2006</v>
      </c>
      <c r="F5" s="60">
        <v>2007</v>
      </c>
      <c r="G5" s="61">
        <v>489730.92</v>
      </c>
      <c r="H5" s="185">
        <f>PRODUCT(G5,13.359)</f>
        <v>6542315.3602799997</v>
      </c>
      <c r="I5" s="62"/>
    </row>
    <row r="6" spans="1:9" s="63" customFormat="1" ht="37.5" x14ac:dyDescent="0.25">
      <c r="A6" s="57">
        <v>4</v>
      </c>
      <c r="B6" s="58" t="s">
        <v>2374</v>
      </c>
      <c r="C6" s="59" t="s">
        <v>1333</v>
      </c>
      <c r="D6" s="59" t="s">
        <v>9</v>
      </c>
      <c r="E6" s="60">
        <v>2007</v>
      </c>
      <c r="F6" s="60">
        <v>2007</v>
      </c>
      <c r="G6" s="61">
        <v>41000</v>
      </c>
      <c r="H6" s="185">
        <f>PRODUCT(G6,13.359)</f>
        <v>547719</v>
      </c>
      <c r="I6" s="62"/>
    </row>
    <row r="7" spans="1:9" s="63" customFormat="1" ht="37.5" x14ac:dyDescent="0.25">
      <c r="A7" s="57">
        <v>5</v>
      </c>
      <c r="B7" s="58" t="s">
        <v>2701</v>
      </c>
      <c r="C7" s="59" t="s">
        <v>1333</v>
      </c>
      <c r="D7" s="59" t="s">
        <v>15</v>
      </c>
      <c r="E7" s="60">
        <v>2009</v>
      </c>
      <c r="F7" s="60">
        <v>2010</v>
      </c>
      <c r="G7" s="61">
        <v>1012862.91</v>
      </c>
      <c r="H7" s="185">
        <f>PRODUCT(G7,11.174)</f>
        <v>11317730.156339999</v>
      </c>
      <c r="I7" s="62"/>
    </row>
    <row r="8" spans="1:9" s="63" customFormat="1" ht="56.25" x14ac:dyDescent="0.25">
      <c r="A8" s="57">
        <v>6</v>
      </c>
      <c r="B8" s="58" t="s">
        <v>2704</v>
      </c>
      <c r="C8" s="59" t="s">
        <v>1333</v>
      </c>
      <c r="D8" s="59" t="s">
        <v>13</v>
      </c>
      <c r="E8" s="60">
        <v>2009</v>
      </c>
      <c r="F8" s="60">
        <v>2010</v>
      </c>
      <c r="G8" s="61">
        <v>124450</v>
      </c>
      <c r="H8" s="185">
        <f>PRODUCT(G8,11.174)</f>
        <v>1390604.3</v>
      </c>
      <c r="I8" s="62"/>
    </row>
    <row r="9" spans="1:9" s="63" customFormat="1" ht="56.25" x14ac:dyDescent="0.25">
      <c r="A9" s="57">
        <v>7</v>
      </c>
      <c r="B9" s="58" t="s">
        <v>2705</v>
      </c>
      <c r="C9" s="59" t="s">
        <v>1333</v>
      </c>
      <c r="D9" s="59" t="s">
        <v>34</v>
      </c>
      <c r="E9" s="60">
        <v>2007</v>
      </c>
      <c r="F9" s="60">
        <v>2010</v>
      </c>
      <c r="G9" s="61">
        <v>1396703.88</v>
      </c>
      <c r="H9" s="185">
        <f>PRODUCT(G9,11.174)</f>
        <v>15606769.155119998</v>
      </c>
      <c r="I9" s="62"/>
    </row>
    <row r="10" spans="1:9" s="63" customFormat="1" ht="37.5" x14ac:dyDescent="0.25">
      <c r="A10" s="57">
        <v>8</v>
      </c>
      <c r="B10" s="58" t="s">
        <v>2706</v>
      </c>
      <c r="C10" s="59" t="s">
        <v>1333</v>
      </c>
      <c r="D10" s="59" t="s">
        <v>9</v>
      </c>
      <c r="E10" s="60">
        <v>2013</v>
      </c>
      <c r="F10" s="60">
        <v>2014</v>
      </c>
      <c r="G10" s="61">
        <v>2346747</v>
      </c>
      <c r="H10" s="185">
        <f>PRODUCT(G10,9.191)</f>
        <v>21568951.677000001</v>
      </c>
      <c r="I10" s="62"/>
    </row>
    <row r="11" spans="1:9" s="63" customFormat="1" ht="37.5" x14ac:dyDescent="0.25">
      <c r="A11" s="57">
        <v>9</v>
      </c>
      <c r="B11" s="58" t="s">
        <v>2373</v>
      </c>
      <c r="C11" s="59" t="s">
        <v>1333</v>
      </c>
      <c r="D11" s="59" t="s">
        <v>13</v>
      </c>
      <c r="E11" s="60">
        <v>2012</v>
      </c>
      <c r="F11" s="60">
        <v>2014</v>
      </c>
      <c r="G11" s="61">
        <v>2162932.48</v>
      </c>
      <c r="H11" s="185">
        <f>PRODUCT(G11,9.191)</f>
        <v>19879512.42368</v>
      </c>
      <c r="I11" s="62"/>
    </row>
    <row r="12" spans="1:9" s="64" customFormat="1" ht="93.75" x14ac:dyDescent="0.45">
      <c r="A12" s="57">
        <v>10</v>
      </c>
      <c r="B12" s="58" t="s">
        <v>2707</v>
      </c>
      <c r="C12" s="59" t="s">
        <v>1333</v>
      </c>
      <c r="D12" s="59" t="s">
        <v>14</v>
      </c>
      <c r="E12" s="60">
        <v>2016</v>
      </c>
      <c r="F12" s="60">
        <v>2016</v>
      </c>
      <c r="G12" s="61">
        <v>129800</v>
      </c>
      <c r="H12" s="185">
        <f t="shared" ref="H12:H18" si="0">PRODUCT(G12,7.971)</f>
        <v>1034635.8</v>
      </c>
      <c r="I12" s="62"/>
    </row>
    <row r="13" spans="1:9" s="64" customFormat="1" ht="131.25" x14ac:dyDescent="0.45">
      <c r="A13" s="57">
        <v>11</v>
      </c>
      <c r="B13" s="58" t="s">
        <v>2375</v>
      </c>
      <c r="C13" s="59" t="s">
        <v>1333</v>
      </c>
      <c r="D13" s="59" t="s">
        <v>14</v>
      </c>
      <c r="E13" s="60">
        <v>2016</v>
      </c>
      <c r="F13" s="60">
        <v>2016</v>
      </c>
      <c r="G13" s="61">
        <v>31860</v>
      </c>
      <c r="H13" s="185">
        <f t="shared" si="0"/>
        <v>253956.06</v>
      </c>
      <c r="I13" s="62"/>
    </row>
    <row r="14" spans="1:9" s="64" customFormat="1" ht="75" x14ac:dyDescent="0.45">
      <c r="A14" s="57">
        <v>12</v>
      </c>
      <c r="B14" s="58" t="s">
        <v>2371</v>
      </c>
      <c r="C14" s="59" t="s">
        <v>1333</v>
      </c>
      <c r="D14" s="59" t="s">
        <v>15</v>
      </c>
      <c r="E14" s="60">
        <v>2015</v>
      </c>
      <c r="F14" s="60">
        <v>2016</v>
      </c>
      <c r="G14" s="61">
        <v>130000</v>
      </c>
      <c r="H14" s="185">
        <f t="shared" si="0"/>
        <v>1036230</v>
      </c>
      <c r="I14" s="62"/>
    </row>
    <row r="15" spans="1:9" s="64" customFormat="1" ht="131.25" x14ac:dyDescent="0.45">
      <c r="A15" s="57">
        <v>13</v>
      </c>
      <c r="B15" s="58" t="s">
        <v>2708</v>
      </c>
      <c r="C15" s="59" t="s">
        <v>1333</v>
      </c>
      <c r="D15" s="59" t="s">
        <v>14</v>
      </c>
      <c r="E15" s="60">
        <v>2015</v>
      </c>
      <c r="F15" s="60">
        <v>2016</v>
      </c>
      <c r="G15" s="61">
        <v>172420</v>
      </c>
      <c r="H15" s="185">
        <f t="shared" si="0"/>
        <v>1374359.82</v>
      </c>
      <c r="I15" s="62"/>
    </row>
    <row r="16" spans="1:9" s="64" customFormat="1" ht="56.25" x14ac:dyDescent="0.45">
      <c r="A16" s="57">
        <v>14</v>
      </c>
      <c r="B16" s="58" t="s">
        <v>2384</v>
      </c>
      <c r="C16" s="59" t="s">
        <v>1333</v>
      </c>
      <c r="D16" s="59" t="s">
        <v>15</v>
      </c>
      <c r="E16" s="60">
        <v>2015</v>
      </c>
      <c r="F16" s="60">
        <v>2016</v>
      </c>
      <c r="G16" s="61">
        <v>593500</v>
      </c>
      <c r="H16" s="185">
        <f t="shared" si="0"/>
        <v>4730788.5</v>
      </c>
      <c r="I16" s="62"/>
    </row>
    <row r="17" spans="1:9" s="64" customFormat="1" ht="112.5" x14ac:dyDescent="0.45">
      <c r="A17" s="57">
        <v>15</v>
      </c>
      <c r="B17" s="58" t="s">
        <v>2709</v>
      </c>
      <c r="C17" s="59" t="s">
        <v>1333</v>
      </c>
      <c r="D17" s="59" t="s">
        <v>9</v>
      </c>
      <c r="E17" s="60">
        <v>2015</v>
      </c>
      <c r="F17" s="60">
        <v>2016</v>
      </c>
      <c r="G17" s="61">
        <v>111500</v>
      </c>
      <c r="H17" s="185">
        <f t="shared" si="0"/>
        <v>888766.5</v>
      </c>
      <c r="I17" s="62"/>
    </row>
    <row r="18" spans="1:9" s="64" customFormat="1" ht="56.25" x14ac:dyDescent="0.45">
      <c r="A18" s="57">
        <v>16</v>
      </c>
      <c r="B18" s="58" t="s">
        <v>2372</v>
      </c>
      <c r="C18" s="59" t="s">
        <v>1333</v>
      </c>
      <c r="D18" s="59" t="s">
        <v>14</v>
      </c>
      <c r="E18" s="60">
        <v>2014</v>
      </c>
      <c r="F18" s="60">
        <v>2016</v>
      </c>
      <c r="G18" s="61">
        <v>2859505.66</v>
      </c>
      <c r="H18" s="185">
        <f t="shared" si="0"/>
        <v>22793119.61586</v>
      </c>
      <c r="I18" s="62"/>
    </row>
    <row r="19" spans="1:9" s="64" customFormat="1" ht="37.5" x14ac:dyDescent="0.45">
      <c r="A19" s="57">
        <v>17</v>
      </c>
      <c r="B19" s="58" t="s">
        <v>179</v>
      </c>
      <c r="C19" s="59" t="s">
        <v>1333</v>
      </c>
      <c r="D19" s="59" t="s">
        <v>41</v>
      </c>
      <c r="E19" s="60">
        <v>2014</v>
      </c>
      <c r="F19" s="60">
        <v>2017</v>
      </c>
      <c r="G19" s="61">
        <v>28278584.609999999</v>
      </c>
      <c r="H19" s="185">
        <f t="shared" ref="H19:H26" si="1">PRODUCT(G19,7.241)</f>
        <v>204765231.16101</v>
      </c>
      <c r="I19" s="62"/>
    </row>
    <row r="20" spans="1:9" s="64" customFormat="1" ht="37.5" x14ac:dyDescent="0.45">
      <c r="A20" s="57">
        <v>18</v>
      </c>
      <c r="B20" s="58" t="s">
        <v>2711</v>
      </c>
      <c r="C20" s="59" t="s">
        <v>1333</v>
      </c>
      <c r="D20" s="59" t="s">
        <v>34</v>
      </c>
      <c r="E20" s="60">
        <v>2016</v>
      </c>
      <c r="F20" s="60">
        <v>2017</v>
      </c>
      <c r="G20" s="61">
        <v>694554</v>
      </c>
      <c r="H20" s="185">
        <f t="shared" si="1"/>
        <v>5029265.5139999995</v>
      </c>
      <c r="I20" s="62"/>
    </row>
    <row r="21" spans="1:9" s="64" customFormat="1" ht="93.75" x14ac:dyDescent="0.45">
      <c r="A21" s="57">
        <v>19</v>
      </c>
      <c r="B21" s="58" t="s">
        <v>2712</v>
      </c>
      <c r="C21" s="59" t="s">
        <v>1333</v>
      </c>
      <c r="D21" s="59" t="s">
        <v>15</v>
      </c>
      <c r="E21" s="60">
        <v>2016</v>
      </c>
      <c r="F21" s="60">
        <v>2017</v>
      </c>
      <c r="G21" s="61">
        <v>18000</v>
      </c>
      <c r="H21" s="185">
        <f t="shared" si="1"/>
        <v>130338</v>
      </c>
      <c r="I21" s="62"/>
    </row>
    <row r="22" spans="1:9" s="64" customFormat="1" ht="75" x14ac:dyDescent="0.45">
      <c r="A22" s="57">
        <v>20</v>
      </c>
      <c r="B22" s="58" t="s">
        <v>2376</v>
      </c>
      <c r="C22" s="59" t="s">
        <v>1333</v>
      </c>
      <c r="D22" s="59" t="s">
        <v>14</v>
      </c>
      <c r="E22" s="60">
        <v>2016</v>
      </c>
      <c r="F22" s="60">
        <v>2017</v>
      </c>
      <c r="G22" s="61">
        <v>152810</v>
      </c>
      <c r="H22" s="185">
        <f t="shared" si="1"/>
        <v>1106497.21</v>
      </c>
      <c r="I22" s="62"/>
    </row>
    <row r="23" spans="1:9" s="64" customFormat="1" ht="161.25" customHeight="1" x14ac:dyDescent="0.45">
      <c r="A23" s="57">
        <v>21</v>
      </c>
      <c r="B23" s="58" t="s">
        <v>2713</v>
      </c>
      <c r="C23" s="59" t="s">
        <v>1333</v>
      </c>
      <c r="D23" s="59" t="s">
        <v>14</v>
      </c>
      <c r="E23" s="60">
        <v>2016</v>
      </c>
      <c r="F23" s="60">
        <v>2017</v>
      </c>
      <c r="G23" s="61">
        <v>33850</v>
      </c>
      <c r="H23" s="185">
        <f t="shared" si="1"/>
        <v>245107.84999999998</v>
      </c>
      <c r="I23" s="62"/>
    </row>
    <row r="24" spans="1:9" s="64" customFormat="1" ht="88.5" customHeight="1" x14ac:dyDescent="0.45">
      <c r="A24" s="57">
        <v>22</v>
      </c>
      <c r="B24" s="58" t="s">
        <v>2714</v>
      </c>
      <c r="C24" s="59" t="s">
        <v>1333</v>
      </c>
      <c r="D24" s="59" t="s">
        <v>13</v>
      </c>
      <c r="E24" s="60">
        <v>2016</v>
      </c>
      <c r="F24" s="60">
        <v>2017</v>
      </c>
      <c r="G24" s="61">
        <v>90000</v>
      </c>
      <c r="H24" s="185">
        <f t="shared" si="1"/>
        <v>651690</v>
      </c>
      <c r="I24" s="62"/>
    </row>
    <row r="25" spans="1:9" s="64" customFormat="1" ht="168.75" x14ac:dyDescent="0.45">
      <c r="A25" s="57">
        <v>23</v>
      </c>
      <c r="B25" s="58" t="s">
        <v>2715</v>
      </c>
      <c r="C25" s="59" t="s">
        <v>1333</v>
      </c>
      <c r="D25" s="59" t="s">
        <v>14</v>
      </c>
      <c r="E25" s="60">
        <v>2016</v>
      </c>
      <c r="F25" s="60">
        <v>2017</v>
      </c>
      <c r="G25" s="61">
        <v>115400</v>
      </c>
      <c r="H25" s="185">
        <f t="shared" si="1"/>
        <v>835611.39999999991</v>
      </c>
      <c r="I25" s="62"/>
    </row>
    <row r="26" spans="1:9" s="64" customFormat="1" ht="37.5" x14ac:dyDescent="0.45">
      <c r="A26" s="57">
        <v>24</v>
      </c>
      <c r="B26" s="58" t="s">
        <v>2370</v>
      </c>
      <c r="C26" s="59" t="s">
        <v>1333</v>
      </c>
      <c r="D26" s="59" t="s">
        <v>9</v>
      </c>
      <c r="E26" s="60">
        <v>2015</v>
      </c>
      <c r="F26" s="60">
        <v>2017</v>
      </c>
      <c r="G26" s="61">
        <v>258420</v>
      </c>
      <c r="H26" s="185">
        <f t="shared" si="1"/>
        <v>1871219.22</v>
      </c>
      <c r="I26" s="62"/>
    </row>
    <row r="27" spans="1:9" s="64" customFormat="1" ht="75" x14ac:dyDescent="0.45">
      <c r="A27" s="57">
        <v>25</v>
      </c>
      <c r="B27" s="58" t="s">
        <v>2377</v>
      </c>
      <c r="C27" s="59" t="s">
        <v>1333</v>
      </c>
      <c r="D27" s="59" t="s">
        <v>14</v>
      </c>
      <c r="E27" s="60">
        <v>2018</v>
      </c>
      <c r="F27" s="60">
        <v>2018</v>
      </c>
      <c r="G27" s="61">
        <v>53100</v>
      </c>
      <c r="H27" s="185">
        <f t="shared" ref="H27:H34" si="2">PRODUCT(G27,6.289)</f>
        <v>333945.89999999997</v>
      </c>
      <c r="I27" s="62"/>
    </row>
    <row r="28" spans="1:9" s="64" customFormat="1" ht="121.5" customHeight="1" x14ac:dyDescent="0.45">
      <c r="A28" s="57">
        <v>26</v>
      </c>
      <c r="B28" s="58" t="s">
        <v>2716</v>
      </c>
      <c r="C28" s="59" t="s">
        <v>1333</v>
      </c>
      <c r="D28" s="59" t="s">
        <v>14</v>
      </c>
      <c r="E28" s="60">
        <v>2017</v>
      </c>
      <c r="F28" s="60">
        <v>2018</v>
      </c>
      <c r="G28" s="61">
        <v>157900</v>
      </c>
      <c r="H28" s="185">
        <f t="shared" si="2"/>
        <v>993033.1</v>
      </c>
      <c r="I28" s="62"/>
    </row>
    <row r="29" spans="1:9" s="64" customFormat="1" ht="93.75" x14ac:dyDescent="0.45">
      <c r="A29" s="57">
        <v>27</v>
      </c>
      <c r="B29" s="58" t="s">
        <v>2717</v>
      </c>
      <c r="C29" s="59" t="s">
        <v>1333</v>
      </c>
      <c r="D29" s="59" t="s">
        <v>14</v>
      </c>
      <c r="E29" s="60">
        <v>2017</v>
      </c>
      <c r="F29" s="60">
        <v>2018</v>
      </c>
      <c r="G29" s="61">
        <v>179680</v>
      </c>
      <c r="H29" s="185">
        <f t="shared" si="2"/>
        <v>1130007.52</v>
      </c>
      <c r="I29" s="62"/>
    </row>
    <row r="30" spans="1:9" s="64" customFormat="1" ht="93.75" x14ac:dyDescent="0.45">
      <c r="A30" s="57">
        <v>28</v>
      </c>
      <c r="B30" s="58" t="s">
        <v>2718</v>
      </c>
      <c r="C30" s="59" t="s">
        <v>1333</v>
      </c>
      <c r="D30" s="59" t="s">
        <v>14</v>
      </c>
      <c r="E30" s="60">
        <v>2017</v>
      </c>
      <c r="F30" s="60">
        <v>2018</v>
      </c>
      <c r="G30" s="61">
        <v>332970</v>
      </c>
      <c r="H30" s="185">
        <f t="shared" si="2"/>
        <v>2094048.3299999998</v>
      </c>
      <c r="I30" s="62"/>
    </row>
    <row r="31" spans="1:9" s="64" customFormat="1" ht="131.25" x14ac:dyDescent="0.45">
      <c r="A31" s="57">
        <v>29</v>
      </c>
      <c r="B31" s="58" t="s">
        <v>2378</v>
      </c>
      <c r="C31" s="59" t="s">
        <v>1333</v>
      </c>
      <c r="D31" s="59" t="s">
        <v>9</v>
      </c>
      <c r="E31" s="60">
        <v>2017</v>
      </c>
      <c r="F31" s="60">
        <v>2018</v>
      </c>
      <c r="G31" s="61">
        <v>128300</v>
      </c>
      <c r="H31" s="185">
        <f t="shared" si="2"/>
        <v>806878.7</v>
      </c>
      <c r="I31" s="62"/>
    </row>
    <row r="32" spans="1:9" s="64" customFormat="1" ht="93.75" x14ac:dyDescent="0.45">
      <c r="A32" s="57">
        <v>30</v>
      </c>
      <c r="B32" s="58" t="s">
        <v>2719</v>
      </c>
      <c r="C32" s="59" t="s">
        <v>1333</v>
      </c>
      <c r="D32" s="59" t="s">
        <v>14</v>
      </c>
      <c r="E32" s="60">
        <v>2017</v>
      </c>
      <c r="F32" s="60">
        <v>2018</v>
      </c>
      <c r="G32" s="61">
        <v>125000</v>
      </c>
      <c r="H32" s="185">
        <f t="shared" si="2"/>
        <v>786125</v>
      </c>
      <c r="I32" s="62"/>
    </row>
    <row r="33" spans="1:9" s="64" customFormat="1" ht="56.25" x14ac:dyDescent="0.45">
      <c r="A33" s="57">
        <v>31</v>
      </c>
      <c r="B33" s="58" t="s">
        <v>2369</v>
      </c>
      <c r="C33" s="59" t="s">
        <v>1333</v>
      </c>
      <c r="D33" s="59" t="s">
        <v>6</v>
      </c>
      <c r="E33" s="60">
        <v>2016</v>
      </c>
      <c r="F33" s="60">
        <v>2018</v>
      </c>
      <c r="G33" s="61">
        <v>3787589.67</v>
      </c>
      <c r="H33" s="185">
        <f t="shared" si="2"/>
        <v>23820151.434629999</v>
      </c>
      <c r="I33" s="62"/>
    </row>
    <row r="34" spans="1:9" s="64" customFormat="1" ht="93.75" x14ac:dyDescent="0.45">
      <c r="A34" s="57">
        <v>32</v>
      </c>
      <c r="B34" s="58" t="s">
        <v>2379</v>
      </c>
      <c r="C34" s="59" t="s">
        <v>1333</v>
      </c>
      <c r="D34" s="59" t="s">
        <v>9</v>
      </c>
      <c r="E34" s="60">
        <v>2017</v>
      </c>
      <c r="F34" s="60">
        <v>2018</v>
      </c>
      <c r="G34" s="61">
        <v>95310</v>
      </c>
      <c r="H34" s="185">
        <f t="shared" si="2"/>
        <v>599404.59</v>
      </c>
      <c r="I34" s="62"/>
    </row>
    <row r="35" spans="1:9" s="64" customFormat="1" ht="93.75" x14ac:dyDescent="0.45">
      <c r="A35" s="57">
        <v>33</v>
      </c>
      <c r="B35" s="58" t="s">
        <v>2380</v>
      </c>
      <c r="C35" s="59" t="s">
        <v>1333</v>
      </c>
      <c r="D35" s="59" t="s">
        <v>14</v>
      </c>
      <c r="E35" s="60">
        <v>2018</v>
      </c>
      <c r="F35" s="60">
        <v>2019</v>
      </c>
      <c r="G35" s="61">
        <v>18484583.579999998</v>
      </c>
      <c r="H35" s="185">
        <f>PRODUCT(G35,5.114)</f>
        <v>94530160.428119987</v>
      </c>
      <c r="I35" s="62"/>
    </row>
    <row r="36" spans="1:9" s="64" customFormat="1" ht="37.5" x14ac:dyDescent="0.45">
      <c r="A36" s="57">
        <v>34</v>
      </c>
      <c r="B36" s="58" t="s">
        <v>2720</v>
      </c>
      <c r="C36" s="59" t="s">
        <v>1333</v>
      </c>
      <c r="D36" s="59" t="s">
        <v>14</v>
      </c>
      <c r="E36" s="60">
        <v>2017</v>
      </c>
      <c r="F36" s="60">
        <v>2019</v>
      </c>
      <c r="G36" s="61">
        <v>15074324.050000001</v>
      </c>
      <c r="H36" s="185">
        <f>PRODUCT(G36,5.114)</f>
        <v>77090093.191699997</v>
      </c>
      <c r="I36" s="62"/>
    </row>
    <row r="37" spans="1:9" s="64" customFormat="1" ht="45.75" customHeight="1" x14ac:dyDescent="0.45">
      <c r="A37" s="57">
        <v>35</v>
      </c>
      <c r="B37" s="58" t="s">
        <v>2721</v>
      </c>
      <c r="C37" s="59" t="s">
        <v>1333</v>
      </c>
      <c r="D37" s="59" t="s">
        <v>9</v>
      </c>
      <c r="E37" s="60">
        <v>2015</v>
      </c>
      <c r="F37" s="60">
        <v>2019</v>
      </c>
      <c r="G37" s="61">
        <v>8077151.9100000001</v>
      </c>
      <c r="H37" s="185">
        <f>PRODUCT(G37,5.114)</f>
        <v>41306554.867739998</v>
      </c>
      <c r="I37" s="62"/>
    </row>
    <row r="38" spans="1:9" s="64" customFormat="1" ht="141" customHeight="1" x14ac:dyDescent="0.45">
      <c r="A38" s="57">
        <v>36</v>
      </c>
      <c r="B38" s="58" t="s">
        <v>2381</v>
      </c>
      <c r="C38" s="59" t="s">
        <v>1333</v>
      </c>
      <c r="D38" s="59" t="s">
        <v>9</v>
      </c>
      <c r="E38" s="60">
        <v>2019</v>
      </c>
      <c r="F38" s="60">
        <v>2019</v>
      </c>
      <c r="G38" s="61">
        <v>106300</v>
      </c>
      <c r="H38" s="185">
        <f>PRODUCT(G38,5.114)</f>
        <v>543618.19999999995</v>
      </c>
      <c r="I38" s="62"/>
    </row>
    <row r="39" spans="1:9" s="64" customFormat="1" ht="75" x14ac:dyDescent="0.45">
      <c r="A39" s="57">
        <v>37</v>
      </c>
      <c r="B39" s="58" t="s">
        <v>2722</v>
      </c>
      <c r="C39" s="59" t="s">
        <v>1333</v>
      </c>
      <c r="D39" s="59" t="s">
        <v>15</v>
      </c>
      <c r="E39" s="60">
        <v>2017</v>
      </c>
      <c r="F39" s="60">
        <v>2020</v>
      </c>
      <c r="G39" s="61">
        <v>32246396.800000001</v>
      </c>
      <c r="H39" s="185">
        <f>PRODUCT(G39,4.348)</f>
        <v>140207333.28639999</v>
      </c>
      <c r="I39" s="62"/>
    </row>
    <row r="40" spans="1:9" s="64" customFormat="1" ht="112.5" x14ac:dyDescent="0.45">
      <c r="A40" s="57">
        <v>38</v>
      </c>
      <c r="B40" s="58" t="s">
        <v>2367</v>
      </c>
      <c r="C40" s="59" t="s">
        <v>1333</v>
      </c>
      <c r="D40" s="59" t="s">
        <v>9</v>
      </c>
      <c r="E40" s="60">
        <v>2019</v>
      </c>
      <c r="F40" s="60">
        <v>2020</v>
      </c>
      <c r="G40" s="61">
        <v>314000.2</v>
      </c>
      <c r="H40" s="185">
        <f>PRODUCT(G40,4.348)</f>
        <v>1365272.8696000001</v>
      </c>
      <c r="I40" s="62"/>
    </row>
    <row r="41" spans="1:9" s="64" customFormat="1" ht="131.25" x14ac:dyDescent="0.45">
      <c r="A41" s="57">
        <v>39</v>
      </c>
      <c r="B41" s="58" t="s">
        <v>2368</v>
      </c>
      <c r="C41" s="59" t="s">
        <v>1333</v>
      </c>
      <c r="D41" s="59" t="s">
        <v>9</v>
      </c>
      <c r="E41" s="60">
        <v>2020</v>
      </c>
      <c r="F41" s="60">
        <v>2020</v>
      </c>
      <c r="G41" s="61">
        <v>114760.9</v>
      </c>
      <c r="H41" s="185">
        <f>PRODUCT(G41,4.348)</f>
        <v>498980.39319999993</v>
      </c>
      <c r="I41" s="62"/>
    </row>
    <row r="42" spans="1:9" s="64" customFormat="1" ht="37.5" x14ac:dyDescent="0.45">
      <c r="A42" s="57">
        <v>40</v>
      </c>
      <c r="B42" s="58" t="s">
        <v>2724</v>
      </c>
      <c r="C42" s="59" t="s">
        <v>1333</v>
      </c>
      <c r="D42" s="59" t="s">
        <v>34</v>
      </c>
      <c r="E42" s="60">
        <v>2021</v>
      </c>
      <c r="F42" s="60">
        <v>2021</v>
      </c>
      <c r="G42" s="61">
        <v>419301.2</v>
      </c>
      <c r="H42" s="185">
        <f>PRODUCT(G42,3.5)</f>
        <v>1467554.2</v>
      </c>
      <c r="I42" s="62"/>
    </row>
    <row r="43" spans="1:9" s="64" customFormat="1" ht="206.25" x14ac:dyDescent="0.45">
      <c r="A43" s="57">
        <v>41</v>
      </c>
      <c r="B43" s="58" t="s">
        <v>2365</v>
      </c>
      <c r="C43" s="59" t="s">
        <v>1333</v>
      </c>
      <c r="D43" s="59" t="s">
        <v>14</v>
      </c>
      <c r="E43" s="60">
        <v>2021</v>
      </c>
      <c r="F43" s="60">
        <v>2021</v>
      </c>
      <c r="G43" s="61">
        <v>703400</v>
      </c>
      <c r="H43" s="185">
        <f>PRODUCT(G43,3.5)</f>
        <v>2461900</v>
      </c>
      <c r="I43" s="62"/>
    </row>
    <row r="44" spans="1:9" s="64" customFormat="1" ht="75" x14ac:dyDescent="0.45">
      <c r="A44" s="57">
        <v>42</v>
      </c>
      <c r="B44" s="58" t="s">
        <v>2710</v>
      </c>
      <c r="C44" s="59" t="s">
        <v>1333</v>
      </c>
      <c r="D44" s="59" t="s">
        <v>14</v>
      </c>
      <c r="E44" s="60">
        <v>2021</v>
      </c>
      <c r="F44" s="60">
        <v>2022</v>
      </c>
      <c r="G44" s="61">
        <v>86250</v>
      </c>
      <c r="H44" s="185">
        <f>PRODUCT(G44,2.113)</f>
        <v>182246.25</v>
      </c>
      <c r="I44" s="62"/>
    </row>
    <row r="45" spans="1:9" s="64" customFormat="1" ht="37.5" x14ac:dyDescent="0.45">
      <c r="A45" s="57">
        <v>43</v>
      </c>
      <c r="B45" s="58" t="s">
        <v>2725</v>
      </c>
      <c r="C45" s="59" t="s">
        <v>1333</v>
      </c>
      <c r="D45" s="179" t="s">
        <v>14</v>
      </c>
      <c r="E45" s="179">
        <v>2020</v>
      </c>
      <c r="F45" s="179">
        <v>2022</v>
      </c>
      <c r="G45" s="153">
        <v>14606929.17</v>
      </c>
      <c r="H45" s="185">
        <f>PRODUCT(G45,2.113)</f>
        <v>30864441.336210001</v>
      </c>
      <c r="I45" s="69"/>
    </row>
    <row r="46" spans="1:9" s="64" customFormat="1" ht="38.25" x14ac:dyDescent="0.45">
      <c r="A46" s="57">
        <v>44</v>
      </c>
      <c r="B46" s="75" t="s">
        <v>3246</v>
      </c>
      <c r="C46" s="59" t="s">
        <v>1333</v>
      </c>
      <c r="D46" s="59" t="s">
        <v>6</v>
      </c>
      <c r="E46" s="59">
        <v>2022</v>
      </c>
      <c r="F46" s="59">
        <v>2023</v>
      </c>
      <c r="G46" s="70">
        <v>1554809.57</v>
      </c>
      <c r="H46" s="70">
        <v>1554809.57</v>
      </c>
      <c r="I46" s="69"/>
    </row>
    <row r="47" spans="1:9" s="64" customFormat="1" ht="57" x14ac:dyDescent="0.45">
      <c r="A47" s="57">
        <v>45</v>
      </c>
      <c r="B47" s="75" t="s">
        <v>3247</v>
      </c>
      <c r="C47" s="59" t="s">
        <v>1333</v>
      </c>
      <c r="D47" s="59" t="s">
        <v>14</v>
      </c>
      <c r="E47" s="59">
        <v>2022</v>
      </c>
      <c r="F47" s="59">
        <v>2023</v>
      </c>
      <c r="G47" s="70">
        <v>314126.03000000003</v>
      </c>
      <c r="H47" s="70">
        <v>314126.03000000003</v>
      </c>
      <c r="I47" s="69"/>
    </row>
    <row r="48" spans="1:9" s="64" customFormat="1" x14ac:dyDescent="0.45">
      <c r="A48" s="78"/>
      <c r="B48" s="79"/>
      <c r="C48" s="79"/>
      <c r="D48" s="80"/>
      <c r="E48" s="80"/>
      <c r="F48" s="80"/>
      <c r="G48" s="81">
        <f>SUM(G3:G47)</f>
        <v>139566935.91999999</v>
      </c>
      <c r="H48" s="114">
        <f>SUM(H3:H47)</f>
        <v>773432481.79437006</v>
      </c>
      <c r="I48" s="82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3"/>
  <sheetViews>
    <sheetView topLeftCell="A49" zoomScale="84" zoomScaleNormal="84" workbookViewId="0">
      <selection activeCell="G52" sqref="G5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.5703125" style="8" customWidth="1"/>
    <col min="5" max="5" width="13.7109375" style="8" customWidth="1"/>
    <col min="6" max="6" width="11.28515625" style="8" customWidth="1"/>
    <col min="7" max="8" width="16.8554687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637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335</v>
      </c>
      <c r="C3" s="16" t="s">
        <v>1011</v>
      </c>
      <c r="D3" s="31" t="s">
        <v>9</v>
      </c>
      <c r="E3" s="18">
        <v>1993</v>
      </c>
      <c r="F3" s="18">
        <v>2004</v>
      </c>
      <c r="G3" s="19">
        <v>9760000</v>
      </c>
      <c r="H3" s="185">
        <f>PRODUCT(G3,17.726)</f>
        <v>173005760</v>
      </c>
      <c r="I3" s="20" t="s">
        <v>617</v>
      </c>
    </row>
    <row r="4" spans="1:9" s="30" customFormat="1" ht="37.5" x14ac:dyDescent="0.25">
      <c r="A4" s="14">
        <v>2</v>
      </c>
      <c r="B4" s="15" t="s">
        <v>2726</v>
      </c>
      <c r="C4" s="16" t="s">
        <v>1011</v>
      </c>
      <c r="D4" s="31" t="s">
        <v>14</v>
      </c>
      <c r="E4" s="18">
        <v>2002</v>
      </c>
      <c r="F4" s="18">
        <v>2004</v>
      </c>
      <c r="G4" s="19">
        <v>2090000</v>
      </c>
      <c r="H4" s="185">
        <f>PRODUCT(G4,17.726)</f>
        <v>37047340</v>
      </c>
      <c r="I4" s="20" t="s">
        <v>1156</v>
      </c>
    </row>
    <row r="5" spans="1:9" s="30" customFormat="1" ht="37.5" x14ac:dyDescent="0.25">
      <c r="A5" s="14">
        <v>3</v>
      </c>
      <c r="B5" s="15" t="s">
        <v>336</v>
      </c>
      <c r="C5" s="16" t="s">
        <v>1011</v>
      </c>
      <c r="D5" s="31" t="s">
        <v>31</v>
      </c>
      <c r="E5" s="18">
        <v>1998</v>
      </c>
      <c r="F5" s="18">
        <v>2005</v>
      </c>
      <c r="G5" s="19">
        <v>4500000</v>
      </c>
      <c r="H5" s="185">
        <f>PRODUCT(G5,15.877)</f>
        <v>71446500</v>
      </c>
      <c r="I5" s="20" t="s">
        <v>620</v>
      </c>
    </row>
    <row r="6" spans="1:9" s="30" customFormat="1" ht="37.5" x14ac:dyDescent="0.25">
      <c r="A6" s="14">
        <v>4</v>
      </c>
      <c r="B6" s="15" t="s">
        <v>351</v>
      </c>
      <c r="C6" s="16" t="s">
        <v>1011</v>
      </c>
      <c r="D6" s="31" t="s">
        <v>40</v>
      </c>
      <c r="E6" s="18">
        <v>1998</v>
      </c>
      <c r="F6" s="18">
        <v>2005</v>
      </c>
      <c r="G6" s="19">
        <v>9859000</v>
      </c>
      <c r="H6" s="185">
        <f>PRODUCT(G6,15.877)</f>
        <v>156531343</v>
      </c>
      <c r="I6" s="20" t="s">
        <v>617</v>
      </c>
    </row>
    <row r="7" spans="1:9" s="30" customFormat="1" ht="37.5" x14ac:dyDescent="0.25">
      <c r="A7" s="14">
        <v>5</v>
      </c>
      <c r="B7" s="15" t="s">
        <v>345</v>
      </c>
      <c r="C7" s="16" t="s">
        <v>1011</v>
      </c>
      <c r="D7" s="31" t="s">
        <v>15</v>
      </c>
      <c r="E7" s="18">
        <v>2004</v>
      </c>
      <c r="F7" s="18">
        <v>2005</v>
      </c>
      <c r="G7" s="19">
        <v>129564</v>
      </c>
      <c r="H7" s="185">
        <f>PRODUCT(G7,15.877)</f>
        <v>2057087.628</v>
      </c>
      <c r="I7" s="20" t="s">
        <v>339</v>
      </c>
    </row>
    <row r="8" spans="1:9" s="30" customFormat="1" ht="18.75" x14ac:dyDescent="0.25">
      <c r="A8" s="14">
        <v>6</v>
      </c>
      <c r="B8" s="15" t="s">
        <v>330</v>
      </c>
      <c r="C8" s="16" t="s">
        <v>1011</v>
      </c>
      <c r="D8" s="31" t="s">
        <v>6</v>
      </c>
      <c r="E8" s="18">
        <v>2004</v>
      </c>
      <c r="F8" s="18">
        <v>2005</v>
      </c>
      <c r="G8" s="19">
        <v>253357</v>
      </c>
      <c r="H8" s="185">
        <f>PRODUCT(G8,15.877)</f>
        <v>4022549.0890000002</v>
      </c>
      <c r="I8" s="20" t="s">
        <v>339</v>
      </c>
    </row>
    <row r="9" spans="1:9" s="30" customFormat="1" ht="56.25" x14ac:dyDescent="0.25">
      <c r="A9" s="14">
        <v>7</v>
      </c>
      <c r="B9" s="15" t="s">
        <v>350</v>
      </c>
      <c r="C9" s="16" t="s">
        <v>1011</v>
      </c>
      <c r="D9" s="31" t="s">
        <v>40</v>
      </c>
      <c r="E9" s="18">
        <v>1998</v>
      </c>
      <c r="F9" s="18">
        <v>2006</v>
      </c>
      <c r="G9" s="19">
        <v>12707000</v>
      </c>
      <c r="H9" s="185">
        <f>PRODUCT(G9,14.977)</f>
        <v>190312739</v>
      </c>
      <c r="I9" s="20" t="s">
        <v>623</v>
      </c>
    </row>
    <row r="10" spans="1:9" s="30" customFormat="1" ht="37.5" x14ac:dyDescent="0.25">
      <c r="A10" s="14">
        <v>8</v>
      </c>
      <c r="B10" s="15" t="s">
        <v>338</v>
      </c>
      <c r="C10" s="16" t="s">
        <v>1011</v>
      </c>
      <c r="D10" s="31" t="s">
        <v>34</v>
      </c>
      <c r="E10" s="18">
        <v>2006</v>
      </c>
      <c r="F10" s="18">
        <v>2006</v>
      </c>
      <c r="G10" s="19">
        <v>152128</v>
      </c>
      <c r="H10" s="185">
        <f>PRODUCT(G10,14.977)</f>
        <v>2278421.0559999999</v>
      </c>
      <c r="I10" s="20" t="s">
        <v>339</v>
      </c>
    </row>
    <row r="11" spans="1:9" s="30" customFormat="1" ht="37.5" x14ac:dyDescent="0.25">
      <c r="A11" s="14">
        <v>9</v>
      </c>
      <c r="B11" s="15" t="s">
        <v>346</v>
      </c>
      <c r="C11" s="16" t="s">
        <v>1011</v>
      </c>
      <c r="D11" s="31" t="s">
        <v>15</v>
      </c>
      <c r="E11" s="18">
        <v>2006</v>
      </c>
      <c r="F11" s="18">
        <v>2006</v>
      </c>
      <c r="G11" s="19">
        <v>229529</v>
      </c>
      <c r="H11" s="185">
        <f>PRODUCT(G11,14.977)</f>
        <v>3437655.8330000001</v>
      </c>
      <c r="I11" s="20" t="s">
        <v>339</v>
      </c>
    </row>
    <row r="12" spans="1:9" ht="56.25" x14ac:dyDescent="0.45">
      <c r="A12" s="14">
        <v>10</v>
      </c>
      <c r="B12" s="15" t="s">
        <v>343</v>
      </c>
      <c r="C12" s="16" t="s">
        <v>1011</v>
      </c>
      <c r="D12" s="31" t="s">
        <v>36</v>
      </c>
      <c r="E12" s="18">
        <v>2007</v>
      </c>
      <c r="F12" s="18">
        <v>2007</v>
      </c>
      <c r="G12" s="19">
        <v>212124</v>
      </c>
      <c r="H12" s="185">
        <f>PRODUCT(G12,13.359)</f>
        <v>2833764.5159999998</v>
      </c>
      <c r="I12" s="20" t="s">
        <v>339</v>
      </c>
    </row>
    <row r="13" spans="1:9" ht="37.5" x14ac:dyDescent="0.45">
      <c r="A13" s="14">
        <v>11</v>
      </c>
      <c r="B13" s="15" t="s">
        <v>533</v>
      </c>
      <c r="C13" s="16" t="s">
        <v>1011</v>
      </c>
      <c r="D13" s="31" t="s">
        <v>14</v>
      </c>
      <c r="E13" s="18">
        <v>2007</v>
      </c>
      <c r="F13" s="18">
        <v>2007</v>
      </c>
      <c r="G13" s="19">
        <v>186133</v>
      </c>
      <c r="H13" s="185">
        <f>PRODUCT(G13,13.359)</f>
        <v>2486550.747</v>
      </c>
      <c r="I13" s="20" t="s">
        <v>342</v>
      </c>
    </row>
    <row r="14" spans="1:9" x14ac:dyDescent="0.45">
      <c r="A14" s="14">
        <v>12</v>
      </c>
      <c r="B14" s="15" t="s">
        <v>352</v>
      </c>
      <c r="C14" s="16" t="s">
        <v>1011</v>
      </c>
      <c r="D14" s="31" t="s">
        <v>40</v>
      </c>
      <c r="E14" s="18">
        <v>2007</v>
      </c>
      <c r="F14" s="18">
        <v>2007</v>
      </c>
      <c r="G14" s="19">
        <v>170393</v>
      </c>
      <c r="H14" s="185">
        <f>PRODUCT(G14,13.359)</f>
        <v>2276280.0869999998</v>
      </c>
      <c r="I14" s="20" t="s">
        <v>339</v>
      </c>
    </row>
    <row r="15" spans="1:9" ht="37.5" x14ac:dyDescent="0.45">
      <c r="A15" s="14">
        <v>13</v>
      </c>
      <c r="B15" s="15" t="s">
        <v>340</v>
      </c>
      <c r="C15" s="16" t="s">
        <v>1011</v>
      </c>
      <c r="D15" s="31" t="s">
        <v>34</v>
      </c>
      <c r="E15" s="18">
        <v>2004</v>
      </c>
      <c r="F15" s="18">
        <v>2008</v>
      </c>
      <c r="G15" s="19">
        <v>490880</v>
      </c>
      <c r="H15" s="185">
        <f>PRODUCT(G15,12.542)</f>
        <v>6156616.96</v>
      </c>
      <c r="I15" s="20" t="s">
        <v>341</v>
      </c>
    </row>
    <row r="16" spans="1:9" x14ac:dyDescent="0.45">
      <c r="A16" s="14">
        <v>14</v>
      </c>
      <c r="B16" s="15" t="s">
        <v>332</v>
      </c>
      <c r="C16" s="16" t="s">
        <v>1011</v>
      </c>
      <c r="D16" s="31" t="s">
        <v>6</v>
      </c>
      <c r="E16" s="18">
        <v>2008</v>
      </c>
      <c r="F16" s="18">
        <v>2008</v>
      </c>
      <c r="G16" s="19">
        <v>181064</v>
      </c>
      <c r="H16" s="185">
        <f>PRODUCT(G16,12.542)</f>
        <v>2270904.6880000001</v>
      </c>
      <c r="I16" s="20" t="s">
        <v>331</v>
      </c>
    </row>
    <row r="17" spans="1:9" ht="37.5" x14ac:dyDescent="0.45">
      <c r="A17" s="14">
        <v>15</v>
      </c>
      <c r="B17" s="15" t="s">
        <v>534</v>
      </c>
      <c r="C17" s="16" t="s">
        <v>1011</v>
      </c>
      <c r="D17" s="31" t="s">
        <v>15</v>
      </c>
      <c r="E17" s="18">
        <v>2008</v>
      </c>
      <c r="F17" s="18">
        <v>2008</v>
      </c>
      <c r="G17" s="19">
        <v>216785</v>
      </c>
      <c r="H17" s="185">
        <f>PRODUCT(G17,12.542)</f>
        <v>2718917.4699999997</v>
      </c>
      <c r="I17" s="20" t="s">
        <v>339</v>
      </c>
    </row>
    <row r="18" spans="1:9" ht="37.5" x14ac:dyDescent="0.45">
      <c r="A18" s="14">
        <v>16</v>
      </c>
      <c r="B18" s="15" t="s">
        <v>347</v>
      </c>
      <c r="C18" s="16" t="s">
        <v>1011</v>
      </c>
      <c r="D18" s="31" t="s">
        <v>15</v>
      </c>
      <c r="E18" s="18">
        <v>2008</v>
      </c>
      <c r="F18" s="18">
        <v>2008</v>
      </c>
      <c r="G18" s="19">
        <v>256659</v>
      </c>
      <c r="H18" s="185">
        <f>PRODUCT(G18,12.542)</f>
        <v>3219017.1779999998</v>
      </c>
      <c r="I18" s="20" t="s">
        <v>339</v>
      </c>
    </row>
    <row r="19" spans="1:9" ht="37.5" x14ac:dyDescent="0.45">
      <c r="A19" s="14">
        <v>17</v>
      </c>
      <c r="B19" s="15" t="s">
        <v>344</v>
      </c>
      <c r="C19" s="16" t="s">
        <v>1011</v>
      </c>
      <c r="D19" s="31" t="s">
        <v>13</v>
      </c>
      <c r="E19" s="18">
        <v>2008</v>
      </c>
      <c r="F19" s="18">
        <v>2009</v>
      </c>
      <c r="G19" s="19">
        <v>278949</v>
      </c>
      <c r="H19" s="185">
        <f>PRODUCT(G19,11.456)</f>
        <v>3195639.7439999999</v>
      </c>
      <c r="I19" s="20" t="s">
        <v>339</v>
      </c>
    </row>
    <row r="20" spans="1:9" ht="37.5" x14ac:dyDescent="0.45">
      <c r="A20" s="14">
        <v>18</v>
      </c>
      <c r="B20" s="15" t="s">
        <v>333</v>
      </c>
      <c r="C20" s="16" t="s">
        <v>1011</v>
      </c>
      <c r="D20" s="31" t="s">
        <v>6</v>
      </c>
      <c r="E20" s="18">
        <v>2009</v>
      </c>
      <c r="F20" s="18">
        <v>2009</v>
      </c>
      <c r="G20" s="19">
        <v>491276</v>
      </c>
      <c r="H20" s="185">
        <f>PRODUCT(G20,11.456)</f>
        <v>5628057.8559999997</v>
      </c>
      <c r="I20" s="20" t="s">
        <v>339</v>
      </c>
    </row>
    <row r="21" spans="1:9" ht="37.5" x14ac:dyDescent="0.45">
      <c r="A21" s="14">
        <v>19</v>
      </c>
      <c r="B21" s="15" t="s">
        <v>1157</v>
      </c>
      <c r="C21" s="16" t="s">
        <v>1011</v>
      </c>
      <c r="D21" s="31" t="s">
        <v>36</v>
      </c>
      <c r="E21" s="18">
        <v>2009</v>
      </c>
      <c r="F21" s="18">
        <v>2009</v>
      </c>
      <c r="G21" s="19">
        <v>590000</v>
      </c>
      <c r="H21" s="185">
        <f>PRODUCT(G21,11.456)</f>
        <v>6759040</v>
      </c>
      <c r="I21" s="20" t="s">
        <v>1158</v>
      </c>
    </row>
    <row r="22" spans="1:9" ht="37.5" x14ac:dyDescent="0.45">
      <c r="A22" s="14">
        <v>20</v>
      </c>
      <c r="B22" s="15" t="s">
        <v>337</v>
      </c>
      <c r="C22" s="16" t="s">
        <v>1011</v>
      </c>
      <c r="D22" s="31" t="s">
        <v>33</v>
      </c>
      <c r="E22" s="18">
        <v>2009</v>
      </c>
      <c r="F22" s="18">
        <v>2010</v>
      </c>
      <c r="G22" s="19">
        <v>5192105</v>
      </c>
      <c r="H22" s="185">
        <f>PRODUCT(G22,11.174)</f>
        <v>58016581.269999996</v>
      </c>
      <c r="I22" s="20" t="s">
        <v>619</v>
      </c>
    </row>
    <row r="23" spans="1:9" x14ac:dyDescent="0.45">
      <c r="A23" s="14">
        <v>21</v>
      </c>
      <c r="B23" s="15" t="s">
        <v>1159</v>
      </c>
      <c r="C23" s="16" t="s">
        <v>1011</v>
      </c>
      <c r="D23" s="31" t="s">
        <v>13</v>
      </c>
      <c r="E23" s="18">
        <v>2011</v>
      </c>
      <c r="F23" s="18">
        <v>2011</v>
      </c>
      <c r="G23" s="19">
        <v>303260</v>
      </c>
      <c r="H23" s="185">
        <f>PRODUCT(G23,10.373)</f>
        <v>3145715.98</v>
      </c>
      <c r="I23" s="20" t="s">
        <v>1160</v>
      </c>
    </row>
    <row r="24" spans="1:9" ht="37.5" x14ac:dyDescent="0.45">
      <c r="A24" s="14">
        <v>22</v>
      </c>
      <c r="B24" s="15" t="s">
        <v>551</v>
      </c>
      <c r="C24" s="16" t="s">
        <v>1011</v>
      </c>
      <c r="D24" s="31" t="s">
        <v>34</v>
      </c>
      <c r="E24" s="18">
        <v>2009</v>
      </c>
      <c r="F24" s="18">
        <v>2012</v>
      </c>
      <c r="G24" s="19">
        <v>22261880</v>
      </c>
      <c r="H24" s="185">
        <f>PRODUCT(G24,10.555)</f>
        <v>234974143.40000001</v>
      </c>
      <c r="I24" s="20" t="s">
        <v>618</v>
      </c>
    </row>
    <row r="25" spans="1:9" ht="37.5" x14ac:dyDescent="0.45">
      <c r="A25" s="14">
        <v>23</v>
      </c>
      <c r="B25" s="15" t="s">
        <v>1161</v>
      </c>
      <c r="C25" s="16" t="s">
        <v>1011</v>
      </c>
      <c r="D25" s="31" t="s">
        <v>14</v>
      </c>
      <c r="E25" s="18">
        <v>2009</v>
      </c>
      <c r="F25" s="18">
        <v>2013</v>
      </c>
      <c r="G25" s="19">
        <v>34951600</v>
      </c>
      <c r="H25" s="185">
        <f>PRODUCT(G25,10.042)</f>
        <v>350983967.19999999</v>
      </c>
      <c r="I25" s="20" t="s">
        <v>622</v>
      </c>
    </row>
    <row r="26" spans="1:9" ht="37.5" x14ac:dyDescent="0.45">
      <c r="A26" s="14">
        <v>24</v>
      </c>
      <c r="B26" s="15" t="s">
        <v>334</v>
      </c>
      <c r="C26" s="16" t="s">
        <v>1011</v>
      </c>
      <c r="D26" s="31" t="s">
        <v>6</v>
      </c>
      <c r="E26" s="18">
        <v>2012</v>
      </c>
      <c r="F26" s="18">
        <v>2013</v>
      </c>
      <c r="G26" s="19">
        <v>3348052</v>
      </c>
      <c r="H26" s="185">
        <f>PRODUCT(G26,10.042)</f>
        <v>33621138.184</v>
      </c>
      <c r="I26" s="20" t="s">
        <v>331</v>
      </c>
    </row>
    <row r="27" spans="1:9" ht="37.5" x14ac:dyDescent="0.45">
      <c r="A27" s="14">
        <v>25</v>
      </c>
      <c r="B27" s="15" t="s">
        <v>348</v>
      </c>
      <c r="C27" s="16" t="s">
        <v>1011</v>
      </c>
      <c r="D27" s="31" t="s">
        <v>15</v>
      </c>
      <c r="E27" s="18">
        <v>2011</v>
      </c>
      <c r="F27" s="18">
        <v>2013</v>
      </c>
      <c r="G27" s="19">
        <v>5961714</v>
      </c>
      <c r="H27" s="185">
        <f>PRODUCT(G27,10.042)</f>
        <v>59867531.987999998</v>
      </c>
      <c r="I27" s="20" t="s">
        <v>381</v>
      </c>
    </row>
    <row r="28" spans="1:9" ht="37.5" x14ac:dyDescent="0.45">
      <c r="A28" s="14">
        <v>26</v>
      </c>
      <c r="B28" s="15" t="s">
        <v>3202</v>
      </c>
      <c r="C28" s="16" t="s">
        <v>1011</v>
      </c>
      <c r="D28" s="31" t="s">
        <v>40</v>
      </c>
      <c r="E28" s="18">
        <v>2012</v>
      </c>
      <c r="F28" s="18">
        <v>2013</v>
      </c>
      <c r="G28" s="19">
        <v>7772670</v>
      </c>
      <c r="H28" s="185">
        <f>PRODUCT(G28,10.042)</f>
        <v>78053152.140000001</v>
      </c>
      <c r="I28" s="20" t="s">
        <v>349</v>
      </c>
    </row>
    <row r="29" spans="1:9" ht="37.5" x14ac:dyDescent="0.45">
      <c r="A29" s="14">
        <v>27</v>
      </c>
      <c r="B29" s="15" t="s">
        <v>550</v>
      </c>
      <c r="C29" s="16" t="s">
        <v>1011</v>
      </c>
      <c r="D29" s="31" t="s">
        <v>6</v>
      </c>
      <c r="E29" s="18">
        <v>2010</v>
      </c>
      <c r="F29" s="18">
        <v>2014</v>
      </c>
      <c r="G29" s="19">
        <v>45339972</v>
      </c>
      <c r="H29" s="185">
        <f>PRODUCT(G29,9.191)</f>
        <v>416719682.65200001</v>
      </c>
      <c r="I29" s="20" t="s">
        <v>616</v>
      </c>
    </row>
    <row r="30" spans="1:9" ht="37.5" x14ac:dyDescent="0.45">
      <c r="A30" s="14">
        <v>28</v>
      </c>
      <c r="B30" s="15" t="s">
        <v>1162</v>
      </c>
      <c r="C30" s="16" t="s">
        <v>1011</v>
      </c>
      <c r="D30" s="31" t="s">
        <v>13</v>
      </c>
      <c r="E30" s="18">
        <v>2011</v>
      </c>
      <c r="F30" s="18">
        <v>2015</v>
      </c>
      <c r="G30" s="19">
        <v>25606000</v>
      </c>
      <c r="H30" s="185">
        <f>PRODUCT(G30,8.568)</f>
        <v>219392208</v>
      </c>
      <c r="I30" s="20" t="s">
        <v>621</v>
      </c>
    </row>
    <row r="31" spans="1:9" ht="56.25" x14ac:dyDescent="0.45">
      <c r="A31" s="14">
        <v>29</v>
      </c>
      <c r="B31" s="15" t="s">
        <v>552</v>
      </c>
      <c r="C31" s="16" t="s">
        <v>1011</v>
      </c>
      <c r="D31" s="31" t="s">
        <v>35</v>
      </c>
      <c r="E31" s="18">
        <v>2012</v>
      </c>
      <c r="F31" s="18">
        <v>2015</v>
      </c>
      <c r="G31" s="19">
        <v>336300</v>
      </c>
      <c r="H31" s="185">
        <f>PRODUCT(G31,8.568)</f>
        <v>2881418.4</v>
      </c>
      <c r="I31" s="20" t="s">
        <v>342</v>
      </c>
    </row>
    <row r="32" spans="1:9" ht="37.5" x14ac:dyDescent="0.45">
      <c r="A32" s="14">
        <v>30</v>
      </c>
      <c r="B32" s="15" t="s">
        <v>553</v>
      </c>
      <c r="C32" s="16" t="s">
        <v>1011</v>
      </c>
      <c r="D32" s="31" t="s">
        <v>36</v>
      </c>
      <c r="E32" s="18">
        <v>2012</v>
      </c>
      <c r="F32" s="18">
        <v>2015</v>
      </c>
      <c r="G32" s="19">
        <v>336300</v>
      </c>
      <c r="H32" s="185">
        <f>PRODUCT(G32,8.568)</f>
        <v>2881418.4</v>
      </c>
      <c r="I32" s="20" t="s">
        <v>342</v>
      </c>
    </row>
    <row r="33" spans="1:9" ht="56.25" x14ac:dyDescent="0.45">
      <c r="A33" s="14">
        <v>31</v>
      </c>
      <c r="B33" s="15" t="s">
        <v>554</v>
      </c>
      <c r="C33" s="16" t="s">
        <v>1011</v>
      </c>
      <c r="D33" s="31" t="s">
        <v>15</v>
      </c>
      <c r="E33" s="18">
        <v>2012</v>
      </c>
      <c r="F33" s="18">
        <v>2015</v>
      </c>
      <c r="G33" s="19">
        <v>336300</v>
      </c>
      <c r="H33" s="185">
        <f>PRODUCT(G33,8.568)</f>
        <v>2881418.4</v>
      </c>
      <c r="I33" s="20" t="s">
        <v>342</v>
      </c>
    </row>
    <row r="34" spans="1:9" ht="56.25" x14ac:dyDescent="0.45">
      <c r="A34" s="14">
        <v>32</v>
      </c>
      <c r="B34" s="15" t="s">
        <v>615</v>
      </c>
      <c r="C34" s="16" t="s">
        <v>1011</v>
      </c>
      <c r="D34" s="31" t="s">
        <v>40</v>
      </c>
      <c r="E34" s="18">
        <v>2012</v>
      </c>
      <c r="F34" s="18">
        <v>2015</v>
      </c>
      <c r="G34" s="19">
        <v>336300</v>
      </c>
      <c r="H34" s="185">
        <f>PRODUCT(G34,8.568)</f>
        <v>2881418.4</v>
      </c>
      <c r="I34" s="20" t="s">
        <v>342</v>
      </c>
    </row>
    <row r="35" spans="1:9" ht="37.5" x14ac:dyDescent="0.45">
      <c r="A35" s="14">
        <v>33</v>
      </c>
      <c r="B35" s="15" t="s">
        <v>1163</v>
      </c>
      <c r="C35" s="16" t="s">
        <v>1011</v>
      </c>
      <c r="D35" s="31" t="s">
        <v>35</v>
      </c>
      <c r="E35" s="18">
        <v>2014</v>
      </c>
      <c r="F35" s="18">
        <v>2016</v>
      </c>
      <c r="G35" s="19">
        <v>12499740</v>
      </c>
      <c r="H35" s="185">
        <f>PRODUCT(G35,7.971)</f>
        <v>99635427.540000007</v>
      </c>
      <c r="I35" s="20" t="s">
        <v>620</v>
      </c>
    </row>
    <row r="36" spans="1:9" ht="37.5" x14ac:dyDescent="0.45">
      <c r="A36" s="14">
        <v>34</v>
      </c>
      <c r="B36" s="15" t="s">
        <v>501</v>
      </c>
      <c r="C36" s="16" t="s">
        <v>1011</v>
      </c>
      <c r="D36" s="31" t="s">
        <v>40</v>
      </c>
      <c r="E36" s="18">
        <v>2014</v>
      </c>
      <c r="F36" s="18">
        <v>2017</v>
      </c>
      <c r="G36" s="19">
        <v>812311848</v>
      </c>
      <c r="H36" s="185">
        <f>PRODUCT(G36,7.241)</f>
        <v>5881950091.368</v>
      </c>
      <c r="I36" s="20" t="s">
        <v>624</v>
      </c>
    </row>
    <row r="37" spans="1:9" ht="37.5" x14ac:dyDescent="0.45">
      <c r="A37" s="14">
        <v>35</v>
      </c>
      <c r="B37" s="15" t="s">
        <v>1164</v>
      </c>
      <c r="C37" s="16" t="s">
        <v>1011</v>
      </c>
      <c r="D37" s="31" t="s">
        <v>6</v>
      </c>
      <c r="E37" s="18">
        <v>2014</v>
      </c>
      <c r="F37" s="18">
        <v>2018</v>
      </c>
      <c r="G37" s="19">
        <v>7538800</v>
      </c>
      <c r="H37" s="185">
        <f>PRODUCT(G37,6.289)</f>
        <v>47411513.199999996</v>
      </c>
      <c r="I37" s="20" t="s">
        <v>382</v>
      </c>
    </row>
    <row r="38" spans="1:9" ht="56.25" x14ac:dyDescent="0.45">
      <c r="A38" s="14">
        <v>36</v>
      </c>
      <c r="B38" s="15" t="s">
        <v>1165</v>
      </c>
      <c r="C38" s="16" t="s">
        <v>1011</v>
      </c>
      <c r="D38" s="31" t="s">
        <v>41</v>
      </c>
      <c r="E38" s="18">
        <v>2016</v>
      </c>
      <c r="F38" s="18">
        <v>2018</v>
      </c>
      <c r="G38" s="19">
        <v>2360000</v>
      </c>
      <c r="H38" s="185">
        <f>PRODUCT(G38,6.289)</f>
        <v>14842040</v>
      </c>
      <c r="I38" s="20" t="s">
        <v>1166</v>
      </c>
    </row>
    <row r="39" spans="1:9" ht="37.5" x14ac:dyDescent="0.45">
      <c r="A39" s="14">
        <v>37</v>
      </c>
      <c r="B39" s="15" t="s">
        <v>1167</v>
      </c>
      <c r="C39" s="16" t="s">
        <v>1011</v>
      </c>
      <c r="D39" s="31" t="s">
        <v>15</v>
      </c>
      <c r="E39" s="18">
        <v>2018</v>
      </c>
      <c r="F39" s="18">
        <v>2018</v>
      </c>
      <c r="G39" s="19">
        <v>1293915</v>
      </c>
      <c r="H39" s="185">
        <f>PRODUCT(G39,6.289)</f>
        <v>8137431.4349999996</v>
      </c>
      <c r="I39" s="20" t="s">
        <v>1168</v>
      </c>
    </row>
    <row r="40" spans="1:9" ht="37.5" x14ac:dyDescent="0.45">
      <c r="A40" s="14">
        <v>38</v>
      </c>
      <c r="B40" s="15" t="s">
        <v>510</v>
      </c>
      <c r="C40" s="16" t="s">
        <v>1011</v>
      </c>
      <c r="D40" s="31" t="s">
        <v>31</v>
      </c>
      <c r="E40" s="18">
        <v>2018</v>
      </c>
      <c r="F40" s="18">
        <v>2019</v>
      </c>
      <c r="G40" s="19">
        <v>3753192</v>
      </c>
      <c r="H40" s="185">
        <f>PRODUCT(G40,5.114)</f>
        <v>19193823.888</v>
      </c>
      <c r="I40" s="20" t="s">
        <v>1170</v>
      </c>
    </row>
    <row r="41" spans="1:9" ht="75" x14ac:dyDescent="0.45">
      <c r="A41" s="14">
        <v>39</v>
      </c>
      <c r="B41" s="15" t="s">
        <v>511</v>
      </c>
      <c r="C41" s="16" t="s">
        <v>1011</v>
      </c>
      <c r="D41" s="31" t="s">
        <v>34</v>
      </c>
      <c r="E41" s="18">
        <v>2018</v>
      </c>
      <c r="F41" s="18">
        <v>2019</v>
      </c>
      <c r="G41" s="19">
        <v>5534192</v>
      </c>
      <c r="H41" s="185">
        <f>PRODUCT(G41,5.114)</f>
        <v>28301857.888</v>
      </c>
      <c r="I41" s="20" t="s">
        <v>1158</v>
      </c>
    </row>
    <row r="42" spans="1:9" ht="56.25" x14ac:dyDescent="0.45">
      <c r="A42" s="14">
        <v>40</v>
      </c>
      <c r="B42" s="15" t="s">
        <v>1171</v>
      </c>
      <c r="C42" s="16" t="s">
        <v>1011</v>
      </c>
      <c r="D42" s="31" t="s">
        <v>15</v>
      </c>
      <c r="E42" s="18">
        <v>2018</v>
      </c>
      <c r="F42" s="18">
        <v>2019</v>
      </c>
      <c r="G42" s="19">
        <v>5951367</v>
      </c>
      <c r="H42" s="185">
        <f>PRODUCT(G42,5.114)</f>
        <v>30435290.838</v>
      </c>
      <c r="I42" s="20" t="s">
        <v>7</v>
      </c>
    </row>
    <row r="43" spans="1:9" ht="37.5" x14ac:dyDescent="0.45">
      <c r="A43" s="14">
        <v>41</v>
      </c>
      <c r="B43" s="15" t="s">
        <v>1169</v>
      </c>
      <c r="C43" s="16" t="s">
        <v>1011</v>
      </c>
      <c r="D43" s="31" t="s">
        <v>9</v>
      </c>
      <c r="E43" s="18">
        <v>2017</v>
      </c>
      <c r="F43" s="18">
        <v>2019</v>
      </c>
      <c r="G43" s="19">
        <v>51686562</v>
      </c>
      <c r="H43" s="185">
        <f>PRODUCT(G43,5.114)</f>
        <v>264325078.06799999</v>
      </c>
      <c r="I43" s="20" t="s">
        <v>618</v>
      </c>
    </row>
    <row r="44" spans="1:9" ht="93.75" x14ac:dyDescent="0.45">
      <c r="A44" s="14">
        <v>42</v>
      </c>
      <c r="B44" s="15" t="s">
        <v>1706</v>
      </c>
      <c r="C44" s="16" t="s">
        <v>1011</v>
      </c>
      <c r="D44" s="31" t="s">
        <v>40</v>
      </c>
      <c r="E44" s="18">
        <v>2019</v>
      </c>
      <c r="F44" s="18">
        <v>2020</v>
      </c>
      <c r="G44" s="19">
        <v>8398505</v>
      </c>
      <c r="H44" s="185">
        <f>PRODUCT(G44,4.348)</f>
        <v>36516699.740000002</v>
      </c>
      <c r="I44" s="20" t="s">
        <v>1707</v>
      </c>
    </row>
    <row r="45" spans="1:9" ht="56.25" x14ac:dyDescent="0.45">
      <c r="A45" s="14">
        <v>43</v>
      </c>
      <c r="B45" s="15" t="s">
        <v>1669</v>
      </c>
      <c r="C45" s="16" t="s">
        <v>1011</v>
      </c>
      <c r="D45" s="31" t="s">
        <v>36</v>
      </c>
      <c r="E45" s="18">
        <v>2020</v>
      </c>
      <c r="F45" s="18">
        <v>2021</v>
      </c>
      <c r="G45" s="19">
        <v>3763130.52</v>
      </c>
      <c r="H45" s="185">
        <f>PRODUCT(G45,3.5)</f>
        <v>13170956.82</v>
      </c>
      <c r="I45" s="20" t="s">
        <v>7</v>
      </c>
    </row>
    <row r="46" spans="1:9" ht="37.5" x14ac:dyDescent="0.45">
      <c r="A46" s="14">
        <v>44</v>
      </c>
      <c r="B46" s="15" t="s">
        <v>1172</v>
      </c>
      <c r="C46" s="16" t="s">
        <v>1011</v>
      </c>
      <c r="D46" s="31" t="s">
        <v>9</v>
      </c>
      <c r="E46" s="18">
        <v>2020</v>
      </c>
      <c r="F46" s="18">
        <v>2021</v>
      </c>
      <c r="G46" s="19">
        <v>8132719.7999999998</v>
      </c>
      <c r="H46" s="185">
        <f>PRODUCT(G46,3.5)</f>
        <v>28464519.300000001</v>
      </c>
      <c r="I46" s="20" t="s">
        <v>1792</v>
      </c>
    </row>
    <row r="47" spans="1:9" ht="37.5" x14ac:dyDescent="0.45">
      <c r="A47" s="14">
        <v>45</v>
      </c>
      <c r="B47" s="15" t="s">
        <v>580</v>
      </c>
      <c r="C47" s="16" t="s">
        <v>1011</v>
      </c>
      <c r="D47" s="31" t="s">
        <v>34</v>
      </c>
      <c r="E47" s="18">
        <v>2019</v>
      </c>
      <c r="F47" s="18">
        <v>2021</v>
      </c>
      <c r="G47" s="19">
        <v>7347125.7199999997</v>
      </c>
      <c r="H47" s="185">
        <f>PRODUCT(G47,3.5)</f>
        <v>25714940.02</v>
      </c>
      <c r="I47" s="20" t="s">
        <v>1793</v>
      </c>
    </row>
    <row r="48" spans="1:9" ht="56.25" x14ac:dyDescent="0.45">
      <c r="A48" s="14">
        <v>46</v>
      </c>
      <c r="B48" s="15" t="s">
        <v>1682</v>
      </c>
      <c r="C48" s="16" t="s">
        <v>1011</v>
      </c>
      <c r="D48" s="31" t="s">
        <v>14</v>
      </c>
      <c r="E48" s="18">
        <v>2018</v>
      </c>
      <c r="F48" s="18">
        <v>2021</v>
      </c>
      <c r="G48" s="19">
        <v>20334054.109999999</v>
      </c>
      <c r="H48" s="185">
        <f>PRODUCT(G48,3.5)</f>
        <v>71169189.38499999</v>
      </c>
      <c r="I48" s="20" t="s">
        <v>1794</v>
      </c>
    </row>
    <row r="49" spans="1:9" ht="56.25" x14ac:dyDescent="0.45">
      <c r="A49" s="14">
        <v>47</v>
      </c>
      <c r="B49" s="15" t="s">
        <v>1791</v>
      </c>
      <c r="C49" s="16" t="s">
        <v>1011</v>
      </c>
      <c r="D49" s="31" t="s">
        <v>40</v>
      </c>
      <c r="E49" s="18">
        <v>2020</v>
      </c>
      <c r="F49" s="18">
        <v>2021</v>
      </c>
      <c r="G49" s="19">
        <v>4259371.62</v>
      </c>
      <c r="H49" s="185">
        <f>PRODUCT(G49,3.5)</f>
        <v>14907800.67</v>
      </c>
      <c r="I49" s="20" t="s">
        <v>1677</v>
      </c>
    </row>
    <row r="50" spans="1:9" ht="37.5" x14ac:dyDescent="0.45">
      <c r="A50" s="21">
        <v>48</v>
      </c>
      <c r="B50" s="22" t="s">
        <v>2727</v>
      </c>
      <c r="C50" s="23" t="s">
        <v>1011</v>
      </c>
      <c r="D50" s="32" t="s">
        <v>15</v>
      </c>
      <c r="E50" s="25">
        <v>2018</v>
      </c>
      <c r="F50" s="25">
        <v>2022</v>
      </c>
      <c r="G50" s="26">
        <v>224306203</v>
      </c>
      <c r="H50" s="185">
        <f>PRODUCT(G50,2.113)</f>
        <v>473959006.93900001</v>
      </c>
      <c r="I50" s="27" t="s">
        <v>2032</v>
      </c>
    </row>
    <row r="51" spans="1:9" ht="56.25" x14ac:dyDescent="0.45">
      <c r="A51" s="186">
        <v>49</v>
      </c>
      <c r="B51" s="22" t="s">
        <v>2352</v>
      </c>
      <c r="C51" s="23" t="s">
        <v>1011</v>
      </c>
      <c r="D51" s="32" t="s">
        <v>15</v>
      </c>
      <c r="E51" s="25">
        <v>2020</v>
      </c>
      <c r="F51" s="25">
        <v>2022</v>
      </c>
      <c r="G51" s="26">
        <v>621339.4</v>
      </c>
      <c r="H51" s="185">
        <f>PRODUCT(G51,2.113)</f>
        <v>1312890.1522000001</v>
      </c>
      <c r="I51" s="27" t="s">
        <v>7</v>
      </c>
    </row>
    <row r="52" spans="1:9" ht="112.5" x14ac:dyDescent="0.45">
      <c r="A52" s="14">
        <v>50</v>
      </c>
      <c r="B52" s="22" t="s">
        <v>3189</v>
      </c>
      <c r="C52" s="23" t="s">
        <v>1011</v>
      </c>
      <c r="D52" s="32" t="s">
        <v>15</v>
      </c>
      <c r="E52" s="25">
        <v>2022</v>
      </c>
      <c r="F52" s="25">
        <v>2023</v>
      </c>
      <c r="G52" s="26">
        <v>4019042.02</v>
      </c>
      <c r="H52" s="185">
        <f>PRODUCT(G52,1)</f>
        <v>4019042.02</v>
      </c>
      <c r="I52" s="27" t="s">
        <v>1261</v>
      </c>
    </row>
    <row r="53" spans="1:9" x14ac:dyDescent="0.45">
      <c r="A53" s="14"/>
      <c r="B53" s="15"/>
      <c r="C53" s="16"/>
      <c r="D53" s="31"/>
      <c r="E53" s="18"/>
      <c r="F53" s="18"/>
      <c r="G53" s="19">
        <f>SUM(G3:G52)</f>
        <v>1378948401.1899998</v>
      </c>
      <c r="H53" s="110">
        <f>SUM(H3:H52)</f>
        <v>9207451578.537199</v>
      </c>
      <c r="I53" s="20"/>
    </row>
  </sheetData>
  <sortState ref="B4:I44">
    <sortCondition ref="F4:F44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2"/>
  <sheetViews>
    <sheetView zoomScale="84" zoomScaleNormal="84" workbookViewId="0">
      <selection activeCell="H12" sqref="H1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5703125" style="8" customWidth="1"/>
    <col min="6" max="6" width="11.42578125" style="8" customWidth="1"/>
    <col min="7" max="8" width="16.570312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638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707</v>
      </c>
      <c r="C3" s="16" t="s">
        <v>674</v>
      </c>
      <c r="D3" s="31" t="s">
        <v>14</v>
      </c>
      <c r="E3" s="18">
        <v>2003</v>
      </c>
      <c r="F3" s="18">
        <v>2006</v>
      </c>
      <c r="G3" s="19">
        <v>134312</v>
      </c>
      <c r="H3" s="185">
        <f>PRODUCT(G3,14.977)</f>
        <v>2011590.824</v>
      </c>
      <c r="I3" s="20" t="s">
        <v>2907</v>
      </c>
    </row>
    <row r="4" spans="1:9" s="30" customFormat="1" ht="37.5" x14ac:dyDescent="0.25">
      <c r="A4" s="14">
        <v>2</v>
      </c>
      <c r="B4" s="15" t="s">
        <v>708</v>
      </c>
      <c r="C4" s="16" t="s">
        <v>674</v>
      </c>
      <c r="D4" s="31" t="s">
        <v>6</v>
      </c>
      <c r="E4" s="18">
        <v>2007</v>
      </c>
      <c r="F4" s="18">
        <v>2008</v>
      </c>
      <c r="G4" s="19">
        <v>3473920</v>
      </c>
      <c r="H4" s="185">
        <f>PRODUCT(G4,12.542)</f>
        <v>43569904.640000001</v>
      </c>
      <c r="I4" s="20" t="s">
        <v>2908</v>
      </c>
    </row>
    <row r="5" spans="1:9" s="30" customFormat="1" ht="18.75" x14ac:dyDescent="0.25">
      <c r="A5" s="14">
        <v>3</v>
      </c>
      <c r="B5" s="15" t="s">
        <v>2909</v>
      </c>
      <c r="C5" s="16" t="s">
        <v>674</v>
      </c>
      <c r="D5" s="31" t="s">
        <v>31</v>
      </c>
      <c r="E5" s="18">
        <v>2008</v>
      </c>
      <c r="F5" s="18">
        <v>2008</v>
      </c>
      <c r="G5" s="19">
        <v>802400</v>
      </c>
      <c r="H5" s="185">
        <f>PRODUCT(G5,12.542)</f>
        <v>10063700.800000001</v>
      </c>
      <c r="I5" s="20" t="s">
        <v>2910</v>
      </c>
    </row>
    <row r="6" spans="1:9" s="30" customFormat="1" ht="18.75" x14ac:dyDescent="0.25">
      <c r="A6" s="14">
        <v>6</v>
      </c>
      <c r="B6" s="15" t="s">
        <v>2911</v>
      </c>
      <c r="C6" s="16" t="s">
        <v>674</v>
      </c>
      <c r="D6" s="31" t="s">
        <v>6</v>
      </c>
      <c r="E6" s="18">
        <v>2010</v>
      </c>
      <c r="F6" s="18">
        <v>2010</v>
      </c>
      <c r="G6" s="19">
        <v>132101</v>
      </c>
      <c r="H6" s="185">
        <f>PRODUCT(G6,11.174)</f>
        <v>1476096.574</v>
      </c>
      <c r="I6" s="20" t="s">
        <v>2912</v>
      </c>
    </row>
    <row r="7" spans="1:9" s="30" customFormat="1" ht="37.5" x14ac:dyDescent="0.25">
      <c r="A7" s="14">
        <v>4</v>
      </c>
      <c r="B7" s="15" t="s">
        <v>709</v>
      </c>
      <c r="C7" s="16" t="s">
        <v>674</v>
      </c>
      <c r="D7" s="31" t="s">
        <v>14</v>
      </c>
      <c r="E7" s="18">
        <v>2016</v>
      </c>
      <c r="F7" s="18">
        <v>2016</v>
      </c>
      <c r="G7" s="19">
        <v>214358</v>
      </c>
      <c r="H7" s="185">
        <f>PRODUCT(G7,7.971)</f>
        <v>1708647.618</v>
      </c>
      <c r="I7" s="20" t="s">
        <v>710</v>
      </c>
    </row>
    <row r="8" spans="1:9" s="30" customFormat="1" ht="37.5" x14ac:dyDescent="0.25">
      <c r="A8" s="14">
        <v>5</v>
      </c>
      <c r="B8" s="15" t="s">
        <v>22</v>
      </c>
      <c r="C8" s="16" t="s">
        <v>674</v>
      </c>
      <c r="D8" s="31" t="s">
        <v>31</v>
      </c>
      <c r="E8" s="18">
        <v>2017</v>
      </c>
      <c r="F8" s="18">
        <v>2017</v>
      </c>
      <c r="G8" s="19">
        <v>905060</v>
      </c>
      <c r="H8" s="185">
        <f>PRODUCT(G8,7.241)</f>
        <v>6553539.46</v>
      </c>
      <c r="I8" s="20" t="s">
        <v>23</v>
      </c>
    </row>
    <row r="9" spans="1:9" s="30" customFormat="1" ht="56.25" x14ac:dyDescent="0.25">
      <c r="A9" s="14">
        <v>7</v>
      </c>
      <c r="B9" s="15" t="s">
        <v>711</v>
      </c>
      <c r="C9" s="16" t="s">
        <v>674</v>
      </c>
      <c r="D9" s="31" t="s">
        <v>6</v>
      </c>
      <c r="E9" s="18">
        <v>2017</v>
      </c>
      <c r="F9" s="18">
        <v>2020</v>
      </c>
      <c r="G9" s="19">
        <v>26976897</v>
      </c>
      <c r="H9" s="185">
        <f>PRODUCT(G9,4.348)</f>
        <v>117295548.156</v>
      </c>
      <c r="I9" s="20" t="s">
        <v>712</v>
      </c>
    </row>
    <row r="10" spans="1:9" s="30" customFormat="1" ht="56.25" x14ac:dyDescent="0.25">
      <c r="A10" s="21">
        <v>8</v>
      </c>
      <c r="B10" s="22" t="s">
        <v>2906</v>
      </c>
      <c r="C10" s="23" t="s">
        <v>674</v>
      </c>
      <c r="D10" s="32" t="s">
        <v>490</v>
      </c>
      <c r="E10" s="25">
        <v>2002</v>
      </c>
      <c r="F10" s="25">
        <v>2022</v>
      </c>
      <c r="G10" s="26">
        <v>1941947.34</v>
      </c>
      <c r="H10" s="185">
        <f>PRODUCT(G10,2.113)</f>
        <v>4103334.7294200002</v>
      </c>
      <c r="I10" s="27" t="s">
        <v>18</v>
      </c>
    </row>
    <row r="11" spans="1:9" s="30" customFormat="1" ht="75" x14ac:dyDescent="0.25">
      <c r="A11" s="14">
        <v>9</v>
      </c>
      <c r="B11" s="15" t="s">
        <v>3248</v>
      </c>
      <c r="C11" s="16" t="s">
        <v>674</v>
      </c>
      <c r="D11" s="31" t="s">
        <v>34</v>
      </c>
      <c r="E11" s="18">
        <v>2022</v>
      </c>
      <c r="F11" s="18">
        <v>2023</v>
      </c>
      <c r="G11" s="19">
        <v>198240</v>
      </c>
      <c r="H11" s="19">
        <v>198240</v>
      </c>
      <c r="I11" s="20"/>
    </row>
    <row r="12" spans="1:9" x14ac:dyDescent="0.45">
      <c r="A12" s="21"/>
      <c r="B12" s="22"/>
      <c r="C12" s="23"/>
      <c r="D12" s="32"/>
      <c r="E12" s="25"/>
      <c r="F12" s="25"/>
      <c r="G12" s="26">
        <f>SUM(G3:G11)</f>
        <v>34779235.340000004</v>
      </c>
      <c r="H12" s="26">
        <f>SUM(H3:H11)</f>
        <v>186980602.80142</v>
      </c>
      <c r="I12" s="27"/>
    </row>
  </sheetData>
  <sortState ref="B4:I9">
    <sortCondition ref="F4:F9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7"/>
  <sheetViews>
    <sheetView zoomScale="84" zoomScaleNormal="84" workbookViewId="0">
      <selection activeCell="H7" sqref="H7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3.7109375" style="8" customWidth="1"/>
    <col min="6" max="6" width="12.85546875" style="8" customWidth="1"/>
    <col min="7" max="7" width="15.28515625" style="8" customWidth="1"/>
    <col min="8" max="8" width="20.7109375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720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29" customFormat="1" ht="37.5" x14ac:dyDescent="0.25">
      <c r="A3" s="208">
        <v>2</v>
      </c>
      <c r="B3" s="15" t="s">
        <v>3268</v>
      </c>
      <c r="C3" s="209" t="s">
        <v>674</v>
      </c>
      <c r="D3" s="210" t="s">
        <v>6</v>
      </c>
      <c r="E3" s="211">
        <v>2010</v>
      </c>
      <c r="F3" s="211">
        <v>2010</v>
      </c>
      <c r="G3" s="212">
        <v>392515</v>
      </c>
      <c r="H3" s="185">
        <f>PRODUCT(G3,11.174)</f>
        <v>4385962.6099999994</v>
      </c>
      <c r="I3" s="213" t="s">
        <v>25</v>
      </c>
    </row>
    <row r="4" spans="1:9" s="29" customFormat="1" ht="37.5" x14ac:dyDescent="0.25">
      <c r="A4" s="208">
        <v>1</v>
      </c>
      <c r="B4" s="15" t="s">
        <v>3267</v>
      </c>
      <c r="C4" s="209" t="s">
        <v>674</v>
      </c>
      <c r="D4" s="210" t="s">
        <v>15</v>
      </c>
      <c r="E4" s="211">
        <v>2011</v>
      </c>
      <c r="F4" s="211">
        <v>2016</v>
      </c>
      <c r="G4" s="212">
        <v>3507516</v>
      </c>
      <c r="H4" s="185">
        <f>PRODUCT(G4,7.971)</f>
        <v>27958410.035999998</v>
      </c>
      <c r="I4" s="213" t="s">
        <v>7</v>
      </c>
    </row>
    <row r="5" spans="1:9" s="29" customFormat="1" ht="37.5" x14ac:dyDescent="0.25">
      <c r="A5" s="14">
        <v>3</v>
      </c>
      <c r="B5" s="22" t="s">
        <v>3269</v>
      </c>
      <c r="C5" s="23" t="s">
        <v>674</v>
      </c>
      <c r="D5" s="32" t="s">
        <v>34</v>
      </c>
      <c r="E5" s="25">
        <v>2017</v>
      </c>
      <c r="F5" s="25">
        <v>2017</v>
      </c>
      <c r="G5" s="26">
        <v>329182</v>
      </c>
      <c r="H5" s="185">
        <f>PRODUCT(G5,7.241)</f>
        <v>2383606.8619999997</v>
      </c>
      <c r="I5" s="27" t="s">
        <v>721</v>
      </c>
    </row>
    <row r="6" spans="1:9" s="30" customFormat="1" ht="37.5" x14ac:dyDescent="0.25">
      <c r="A6" s="21">
        <v>4</v>
      </c>
      <c r="B6" s="22" t="s">
        <v>3177</v>
      </c>
      <c r="C6" s="23" t="s">
        <v>674</v>
      </c>
      <c r="D6" s="32" t="s">
        <v>6</v>
      </c>
      <c r="E6" s="25">
        <v>2020</v>
      </c>
      <c r="F6" s="25">
        <v>2023</v>
      </c>
      <c r="G6" s="26">
        <v>106524395.8</v>
      </c>
      <c r="H6" s="185">
        <f>PRODUCT(G6,1)</f>
        <v>106524395.8</v>
      </c>
      <c r="I6" s="27" t="s">
        <v>1543</v>
      </c>
    </row>
    <row r="7" spans="1:9" x14ac:dyDescent="0.45">
      <c r="A7" s="21"/>
      <c r="B7" s="22"/>
      <c r="C7" s="23"/>
      <c r="D7" s="32"/>
      <c r="E7" s="25"/>
      <c r="F7" s="25"/>
      <c r="G7" s="26">
        <f>SUM(G3:G6)</f>
        <v>110753608.8</v>
      </c>
      <c r="H7" s="111">
        <f>SUM(H3:H6)</f>
        <v>141252375.308</v>
      </c>
      <c r="I7" s="27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0"/>
  <sheetViews>
    <sheetView topLeftCell="A25" zoomScale="84" zoomScaleNormal="84" workbookViewId="0">
      <selection activeCell="H2" sqref="H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140625" style="8" customWidth="1"/>
    <col min="6" max="6" width="12.140625" style="8" customWidth="1"/>
    <col min="7" max="7" width="15.28515625" style="8" customWidth="1"/>
    <col min="8" max="8" width="20.7109375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2778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75" x14ac:dyDescent="0.25">
      <c r="A3" s="14">
        <v>1</v>
      </c>
      <c r="B3" s="15" t="s">
        <v>1714</v>
      </c>
      <c r="C3" s="16" t="s">
        <v>674</v>
      </c>
      <c r="D3" s="31" t="s">
        <v>1731</v>
      </c>
      <c r="E3" s="18">
        <v>2005</v>
      </c>
      <c r="F3" s="18">
        <v>2006</v>
      </c>
      <c r="G3" s="19">
        <v>581416</v>
      </c>
      <c r="H3" s="185">
        <f>PRODUCT(G3,14.977)</f>
        <v>8707867.432</v>
      </c>
      <c r="I3" s="20" t="s">
        <v>1809</v>
      </c>
    </row>
    <row r="4" spans="1:9" s="30" customFormat="1" ht="75" x14ac:dyDescent="0.25">
      <c r="A4" s="14">
        <v>2</v>
      </c>
      <c r="B4" s="15" t="s">
        <v>1715</v>
      </c>
      <c r="C4" s="16" t="s">
        <v>674</v>
      </c>
      <c r="D4" s="31" t="s">
        <v>1731</v>
      </c>
      <c r="E4" s="18">
        <v>2005</v>
      </c>
      <c r="F4" s="18">
        <v>2006</v>
      </c>
      <c r="G4" s="19">
        <v>901122</v>
      </c>
      <c r="H4" s="185">
        <f>PRODUCT(G4,14.977)</f>
        <v>13496104.194</v>
      </c>
      <c r="I4" s="20" t="s">
        <v>1809</v>
      </c>
    </row>
    <row r="5" spans="1:9" s="30" customFormat="1" ht="75" x14ac:dyDescent="0.25">
      <c r="A5" s="14">
        <v>3</v>
      </c>
      <c r="B5" s="15" t="s">
        <v>1716</v>
      </c>
      <c r="C5" s="16" t="s">
        <v>674</v>
      </c>
      <c r="D5" s="31" t="s">
        <v>1731</v>
      </c>
      <c r="E5" s="18">
        <v>2006</v>
      </c>
      <c r="F5" s="18">
        <v>2007</v>
      </c>
      <c r="G5" s="19">
        <v>891084</v>
      </c>
      <c r="H5" s="185">
        <f>PRODUCT(G5,13.359)</f>
        <v>11903991.155999999</v>
      </c>
      <c r="I5" s="20" t="s">
        <v>1809</v>
      </c>
    </row>
    <row r="6" spans="1:9" s="30" customFormat="1" ht="75" x14ac:dyDescent="0.25">
      <c r="A6" s="14">
        <v>4</v>
      </c>
      <c r="B6" s="15" t="s">
        <v>1717</v>
      </c>
      <c r="C6" s="16" t="s">
        <v>674</v>
      </c>
      <c r="D6" s="31" t="s">
        <v>1731</v>
      </c>
      <c r="E6" s="18">
        <v>2009</v>
      </c>
      <c r="F6" s="18">
        <v>2010</v>
      </c>
      <c r="G6" s="19">
        <v>579021</v>
      </c>
      <c r="H6" s="185">
        <f>PRODUCT(G6,11.174)</f>
        <v>6469980.6540000001</v>
      </c>
      <c r="I6" s="20" t="s">
        <v>1810</v>
      </c>
    </row>
    <row r="7" spans="1:9" s="30" customFormat="1" ht="75" x14ac:dyDescent="0.25">
      <c r="A7" s="14">
        <v>5</v>
      </c>
      <c r="B7" s="15" t="s">
        <v>1718</v>
      </c>
      <c r="C7" s="16" t="s">
        <v>674</v>
      </c>
      <c r="D7" s="31" t="s">
        <v>1731</v>
      </c>
      <c r="E7" s="18">
        <v>2009</v>
      </c>
      <c r="F7" s="18">
        <v>2010</v>
      </c>
      <c r="G7" s="19">
        <v>1595195</v>
      </c>
      <c r="H7" s="185">
        <f>PRODUCT(G7,11.174)</f>
        <v>17824708.93</v>
      </c>
      <c r="I7" s="20" t="s">
        <v>1810</v>
      </c>
    </row>
    <row r="8" spans="1:9" s="30" customFormat="1" ht="75" x14ac:dyDescent="0.25">
      <c r="A8" s="14">
        <v>6</v>
      </c>
      <c r="B8" s="15" t="s">
        <v>1719</v>
      </c>
      <c r="C8" s="16" t="s">
        <v>674</v>
      </c>
      <c r="D8" s="31" t="s">
        <v>1731</v>
      </c>
      <c r="E8" s="18">
        <v>2009</v>
      </c>
      <c r="F8" s="18">
        <v>2010</v>
      </c>
      <c r="G8" s="19">
        <v>825174</v>
      </c>
      <c r="H8" s="185">
        <f>PRODUCT(G8,11.174)</f>
        <v>9220494.2759999987</v>
      </c>
      <c r="I8" s="20" t="s">
        <v>1810</v>
      </c>
    </row>
    <row r="9" spans="1:9" s="30" customFormat="1" ht="75" x14ac:dyDescent="0.25">
      <c r="A9" s="14">
        <v>7</v>
      </c>
      <c r="B9" s="15" t="s">
        <v>1720</v>
      </c>
      <c r="C9" s="16" t="s">
        <v>674</v>
      </c>
      <c r="D9" s="31" t="s">
        <v>1731</v>
      </c>
      <c r="E9" s="18">
        <v>2009</v>
      </c>
      <c r="F9" s="18">
        <v>2010</v>
      </c>
      <c r="G9" s="19">
        <v>981889</v>
      </c>
      <c r="H9" s="185">
        <f>PRODUCT(G9,11.174)</f>
        <v>10971627.685999999</v>
      </c>
      <c r="I9" s="20" t="s">
        <v>1810</v>
      </c>
    </row>
    <row r="10" spans="1:9" s="30" customFormat="1" ht="75" x14ac:dyDescent="0.25">
      <c r="A10" s="14">
        <v>8</v>
      </c>
      <c r="B10" s="15" t="s">
        <v>1721</v>
      </c>
      <c r="C10" s="16" t="s">
        <v>674</v>
      </c>
      <c r="D10" s="31" t="s">
        <v>1731</v>
      </c>
      <c r="E10" s="18">
        <v>2009</v>
      </c>
      <c r="F10" s="18">
        <v>2010</v>
      </c>
      <c r="G10" s="19">
        <v>1289062</v>
      </c>
      <c r="H10" s="185">
        <f>PRODUCT(G10,11.174)</f>
        <v>14403978.787999999</v>
      </c>
      <c r="I10" s="20" t="s">
        <v>1721</v>
      </c>
    </row>
    <row r="11" spans="1:9" s="30" customFormat="1" ht="93.75" x14ac:dyDescent="0.25">
      <c r="A11" s="14">
        <v>9</v>
      </c>
      <c r="B11" s="15" t="s">
        <v>2779</v>
      </c>
      <c r="C11" s="16" t="s">
        <v>674</v>
      </c>
      <c r="D11" s="31" t="s">
        <v>9</v>
      </c>
      <c r="E11" s="18">
        <v>2010</v>
      </c>
      <c r="F11" s="18">
        <v>2011</v>
      </c>
      <c r="G11" s="19">
        <v>1773985</v>
      </c>
      <c r="H11" s="185">
        <f>PRODUCT(G11,10.373)</f>
        <v>18401546.404999997</v>
      </c>
      <c r="I11" s="20" t="s">
        <v>1811</v>
      </c>
    </row>
    <row r="12" spans="1:9" ht="93.75" x14ac:dyDescent="0.45">
      <c r="A12" s="14">
        <v>10</v>
      </c>
      <c r="B12" s="15" t="s">
        <v>2780</v>
      </c>
      <c r="C12" s="16" t="s">
        <v>674</v>
      </c>
      <c r="D12" s="31" t="s">
        <v>13</v>
      </c>
      <c r="E12" s="18">
        <v>2010</v>
      </c>
      <c r="F12" s="18">
        <v>2011</v>
      </c>
      <c r="G12" s="19">
        <v>997469</v>
      </c>
      <c r="H12" s="185">
        <f>PRODUCT(G12,10.373)</f>
        <v>10346745.936999999</v>
      </c>
      <c r="I12" s="20" t="s">
        <v>1811</v>
      </c>
    </row>
    <row r="13" spans="1:9" ht="37.5" x14ac:dyDescent="0.45">
      <c r="A13" s="14">
        <v>11</v>
      </c>
      <c r="B13" s="15" t="s">
        <v>1927</v>
      </c>
      <c r="C13" s="16" t="s">
        <v>674</v>
      </c>
      <c r="D13" s="31" t="s">
        <v>14</v>
      </c>
      <c r="E13" s="18">
        <v>2010</v>
      </c>
      <c r="F13" s="18">
        <v>2011</v>
      </c>
      <c r="G13" s="19">
        <v>1927876</v>
      </c>
      <c r="H13" s="185">
        <f>PRODUCT(G13,10.373)</f>
        <v>19997857.748</v>
      </c>
      <c r="I13" s="20" t="s">
        <v>1730</v>
      </c>
    </row>
    <row r="14" spans="1:9" ht="93.75" x14ac:dyDescent="0.45">
      <c r="A14" s="14">
        <v>12</v>
      </c>
      <c r="B14" s="15" t="s">
        <v>2781</v>
      </c>
      <c r="C14" s="16" t="s">
        <v>674</v>
      </c>
      <c r="D14" s="31" t="s">
        <v>14</v>
      </c>
      <c r="E14" s="18">
        <v>2010</v>
      </c>
      <c r="F14" s="18">
        <v>2011</v>
      </c>
      <c r="G14" s="19">
        <v>526419</v>
      </c>
      <c r="H14" s="185">
        <f>PRODUCT(G14,10.373)</f>
        <v>5460544.2869999995</v>
      </c>
      <c r="I14" s="20" t="s">
        <v>1811</v>
      </c>
    </row>
    <row r="15" spans="1:9" ht="75" x14ac:dyDescent="0.45">
      <c r="A15" s="14">
        <v>13</v>
      </c>
      <c r="B15" s="15" t="s">
        <v>1722</v>
      </c>
      <c r="C15" s="16" t="s">
        <v>674</v>
      </c>
      <c r="D15" s="31" t="s">
        <v>1731</v>
      </c>
      <c r="E15" s="18">
        <v>2012</v>
      </c>
      <c r="F15" s="18">
        <v>2013</v>
      </c>
      <c r="G15" s="19">
        <v>345820</v>
      </c>
      <c r="H15" s="185">
        <f>PRODUCT(G15,10.042)</f>
        <v>3472724.44</v>
      </c>
      <c r="I15" s="20" t="s">
        <v>1810</v>
      </c>
    </row>
    <row r="16" spans="1:9" ht="75" x14ac:dyDescent="0.45">
      <c r="A16" s="14">
        <v>14</v>
      </c>
      <c r="B16" s="15" t="s">
        <v>1723</v>
      </c>
      <c r="C16" s="16" t="s">
        <v>674</v>
      </c>
      <c r="D16" s="31" t="s">
        <v>1731</v>
      </c>
      <c r="E16" s="18">
        <v>2012</v>
      </c>
      <c r="F16" s="18">
        <v>2013</v>
      </c>
      <c r="G16" s="19">
        <v>212976</v>
      </c>
      <c r="H16" s="185">
        <f>PRODUCT(G16,10.042)</f>
        <v>2138704.9920000001</v>
      </c>
      <c r="I16" s="20" t="s">
        <v>1810</v>
      </c>
    </row>
    <row r="17" spans="1:9" ht="75" x14ac:dyDescent="0.45">
      <c r="A17" s="14">
        <v>15</v>
      </c>
      <c r="B17" s="15" t="s">
        <v>1724</v>
      </c>
      <c r="C17" s="16" t="s">
        <v>674</v>
      </c>
      <c r="D17" s="31" t="s">
        <v>1731</v>
      </c>
      <c r="E17" s="18">
        <v>2012</v>
      </c>
      <c r="F17" s="18">
        <v>2013</v>
      </c>
      <c r="G17" s="19">
        <v>228165</v>
      </c>
      <c r="H17" s="185">
        <f>PRODUCT(G17,10.042)</f>
        <v>2291232.9300000002</v>
      </c>
      <c r="I17" s="20" t="s">
        <v>1810</v>
      </c>
    </row>
    <row r="18" spans="1:9" ht="93.75" x14ac:dyDescent="0.45">
      <c r="A18" s="14">
        <v>16</v>
      </c>
      <c r="B18" s="15" t="s">
        <v>2782</v>
      </c>
      <c r="C18" s="16" t="s">
        <v>674</v>
      </c>
      <c r="D18" s="31" t="s">
        <v>6</v>
      </c>
      <c r="E18" s="18">
        <v>2013</v>
      </c>
      <c r="F18" s="18">
        <v>2014</v>
      </c>
      <c r="G18" s="19">
        <v>1661536</v>
      </c>
      <c r="H18" s="185">
        <f>PRODUCT(G18,9.191)</f>
        <v>15271177.376000002</v>
      </c>
      <c r="I18" s="20" t="s">
        <v>1811</v>
      </c>
    </row>
    <row r="19" spans="1:9" ht="93.75" x14ac:dyDescent="0.45">
      <c r="A19" s="14">
        <v>17</v>
      </c>
      <c r="B19" s="15" t="s">
        <v>2783</v>
      </c>
      <c r="C19" s="16" t="s">
        <v>674</v>
      </c>
      <c r="D19" s="31" t="s">
        <v>1731</v>
      </c>
      <c r="E19" s="18">
        <v>2013</v>
      </c>
      <c r="F19" s="18">
        <v>2014</v>
      </c>
      <c r="G19" s="19">
        <v>1887861</v>
      </c>
      <c r="H19" s="185">
        <f>PRODUCT(G19,9.191)</f>
        <v>17351330.451000001</v>
      </c>
      <c r="I19" s="20" t="s">
        <v>1811</v>
      </c>
    </row>
    <row r="20" spans="1:9" ht="93.75" x14ac:dyDescent="0.45">
      <c r="A20" s="14">
        <v>18</v>
      </c>
      <c r="B20" s="15" t="s">
        <v>2784</v>
      </c>
      <c r="C20" s="16" t="s">
        <v>674</v>
      </c>
      <c r="D20" s="31" t="s">
        <v>13</v>
      </c>
      <c r="E20" s="18">
        <v>2013</v>
      </c>
      <c r="F20" s="18">
        <v>2014</v>
      </c>
      <c r="G20" s="19">
        <v>431855</v>
      </c>
      <c r="H20" s="185">
        <f>PRODUCT(G20,9.191)</f>
        <v>3969179.3050000002</v>
      </c>
      <c r="I20" s="20" t="s">
        <v>1811</v>
      </c>
    </row>
    <row r="21" spans="1:9" ht="93.75" x14ac:dyDescent="0.45">
      <c r="A21" s="14">
        <v>19</v>
      </c>
      <c r="B21" s="15" t="s">
        <v>2785</v>
      </c>
      <c r="C21" s="16" t="s">
        <v>674</v>
      </c>
      <c r="D21" s="31" t="s">
        <v>34</v>
      </c>
      <c r="E21" s="18">
        <v>2014</v>
      </c>
      <c r="F21" s="18">
        <v>2015</v>
      </c>
      <c r="G21" s="19">
        <v>1308175</v>
      </c>
      <c r="H21" s="185">
        <f>PRODUCT(G21,8.568)</f>
        <v>11208443.4</v>
      </c>
      <c r="I21" s="20" t="s">
        <v>1811</v>
      </c>
    </row>
    <row r="22" spans="1:9" ht="75" x14ac:dyDescent="0.45">
      <c r="A22" s="14">
        <v>20</v>
      </c>
      <c r="B22" s="15" t="s">
        <v>1725</v>
      </c>
      <c r="C22" s="16" t="s">
        <v>674</v>
      </c>
      <c r="D22" s="31" t="s">
        <v>1731</v>
      </c>
      <c r="E22" s="18">
        <v>2015</v>
      </c>
      <c r="F22" s="18">
        <v>2016</v>
      </c>
      <c r="G22" s="19">
        <v>2124555</v>
      </c>
      <c r="H22" s="185">
        <f>PRODUCT(G22,7.971)</f>
        <v>16934827.905000001</v>
      </c>
      <c r="I22" s="20" t="s">
        <v>1809</v>
      </c>
    </row>
    <row r="23" spans="1:9" ht="37.5" x14ac:dyDescent="0.45">
      <c r="A23" s="14">
        <v>21</v>
      </c>
      <c r="B23" s="118" t="s">
        <v>3030</v>
      </c>
      <c r="C23" s="119" t="s">
        <v>674</v>
      </c>
      <c r="D23" s="106" t="s">
        <v>34</v>
      </c>
      <c r="E23" s="104">
        <v>2012</v>
      </c>
      <c r="F23" s="104">
        <v>2016</v>
      </c>
      <c r="G23" s="120">
        <v>2205420</v>
      </c>
      <c r="H23" s="185">
        <f>PRODUCT(G23,7.971)</f>
        <v>17579402.82</v>
      </c>
      <c r="I23" s="121"/>
    </row>
    <row r="24" spans="1:9" ht="56.25" x14ac:dyDescent="0.45">
      <c r="A24" s="14">
        <v>22</v>
      </c>
      <c r="B24" s="15" t="s">
        <v>1726</v>
      </c>
      <c r="C24" s="16" t="s">
        <v>674</v>
      </c>
      <c r="D24" s="31" t="s">
        <v>13</v>
      </c>
      <c r="E24" s="18">
        <v>2017</v>
      </c>
      <c r="F24" s="18">
        <v>2018</v>
      </c>
      <c r="G24" s="19">
        <v>935740</v>
      </c>
      <c r="H24" s="185">
        <f>PRODUCT(G24,6.289)</f>
        <v>5884868.8599999994</v>
      </c>
      <c r="I24" s="20" t="s">
        <v>1812</v>
      </c>
    </row>
    <row r="25" spans="1:9" ht="56.25" x14ac:dyDescent="0.45">
      <c r="A25" s="14">
        <v>23</v>
      </c>
      <c r="B25" s="15" t="s">
        <v>1727</v>
      </c>
      <c r="C25" s="16" t="s">
        <v>674</v>
      </c>
      <c r="D25" s="31" t="s">
        <v>15</v>
      </c>
      <c r="E25" s="18">
        <v>2017</v>
      </c>
      <c r="F25" s="18">
        <v>2018</v>
      </c>
      <c r="G25" s="19">
        <v>486486</v>
      </c>
      <c r="H25" s="185">
        <f>PRODUCT(G25,6.289)</f>
        <v>3059510.4539999999</v>
      </c>
      <c r="I25" s="20" t="s">
        <v>1812</v>
      </c>
    </row>
    <row r="26" spans="1:9" ht="56.25" x14ac:dyDescent="0.45">
      <c r="A26" s="14">
        <v>24</v>
      </c>
      <c r="B26" s="15" t="s">
        <v>1728</v>
      </c>
      <c r="C26" s="16" t="s">
        <v>674</v>
      </c>
      <c r="D26" s="31" t="s">
        <v>13</v>
      </c>
      <c r="E26" s="18">
        <v>2017</v>
      </c>
      <c r="F26" s="18">
        <v>2018</v>
      </c>
      <c r="G26" s="19">
        <v>3163887</v>
      </c>
      <c r="H26" s="185">
        <f>PRODUCT(G26,6.289)</f>
        <v>19897685.342999998</v>
      </c>
      <c r="I26" s="20" t="s">
        <v>1812</v>
      </c>
    </row>
    <row r="27" spans="1:9" ht="56.25" x14ac:dyDescent="0.45">
      <c r="A27" s="14">
        <v>25</v>
      </c>
      <c r="B27" s="15" t="s">
        <v>1729</v>
      </c>
      <c r="C27" s="16" t="s">
        <v>674</v>
      </c>
      <c r="D27" s="31" t="s">
        <v>15</v>
      </c>
      <c r="E27" s="18">
        <v>2018</v>
      </c>
      <c r="F27" s="18">
        <v>2019</v>
      </c>
      <c r="G27" s="19">
        <v>1809843</v>
      </c>
      <c r="H27" s="185">
        <f>PRODUCT(G27,5.114)</f>
        <v>9255537.102</v>
      </c>
      <c r="I27" s="20" t="s">
        <v>1812</v>
      </c>
    </row>
    <row r="28" spans="1:9" ht="93.75" x14ac:dyDescent="0.45">
      <c r="A28" s="14">
        <v>26</v>
      </c>
      <c r="B28" s="15" t="s">
        <v>2029</v>
      </c>
      <c r="C28" s="16" t="s">
        <v>674</v>
      </c>
      <c r="D28" s="31" t="s">
        <v>2031</v>
      </c>
      <c r="E28" s="18">
        <v>2019</v>
      </c>
      <c r="F28" s="18">
        <v>2022</v>
      </c>
      <c r="G28" s="19">
        <v>2585730.46</v>
      </c>
      <c r="H28" s="185">
        <f>PRODUCT(G28,2.113)</f>
        <v>5463648.4619800001</v>
      </c>
      <c r="I28" s="20" t="s">
        <v>1811</v>
      </c>
    </row>
    <row r="29" spans="1:9" ht="37.5" x14ac:dyDescent="0.45">
      <c r="A29" s="14">
        <v>27</v>
      </c>
      <c r="B29" s="15" t="s">
        <v>2030</v>
      </c>
      <c r="C29" s="16" t="s">
        <v>674</v>
      </c>
      <c r="D29" s="31" t="s">
        <v>14</v>
      </c>
      <c r="E29" s="18">
        <v>2020</v>
      </c>
      <c r="F29" s="18">
        <v>2022</v>
      </c>
      <c r="G29" s="19">
        <v>1628991.55</v>
      </c>
      <c r="H29" s="185">
        <f>PRODUCT(G29,2.113)</f>
        <v>3442059.1451500002</v>
      </c>
      <c r="I29" s="20" t="s">
        <v>1811</v>
      </c>
    </row>
    <row r="30" spans="1:9" x14ac:dyDescent="0.45">
      <c r="A30" s="14"/>
      <c r="B30" s="15"/>
      <c r="C30" s="16"/>
      <c r="D30" s="31"/>
      <c r="E30" s="18"/>
      <c r="F30" s="18"/>
      <c r="G30" s="19">
        <f>SUM(G3:G29)</f>
        <v>33886753.009999998</v>
      </c>
      <c r="H30" s="110">
        <f>SUM(H3:H29)</f>
        <v>284425780.47812998</v>
      </c>
      <c r="I30" s="20"/>
    </row>
  </sheetData>
  <sortState ref="B24:I33">
    <sortCondition ref="F24:F33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58"/>
  <sheetViews>
    <sheetView topLeftCell="A147" zoomScale="84" zoomScaleNormal="84" workbookViewId="0">
      <selection activeCell="B157" sqref="B157:H157"/>
    </sheetView>
  </sheetViews>
  <sheetFormatPr defaultRowHeight="22.5" x14ac:dyDescent="0.25"/>
  <cols>
    <col min="1" max="1" width="7.28515625" style="35" customWidth="1"/>
    <col min="2" max="2" width="32.5703125" style="35" customWidth="1"/>
    <col min="3" max="3" width="13.28515625" style="35" customWidth="1"/>
    <col min="4" max="4" width="15.85546875" style="36" customWidth="1"/>
    <col min="5" max="5" width="14.140625" style="36" customWidth="1"/>
    <col min="6" max="6" width="11.85546875" style="36" customWidth="1"/>
    <col min="7" max="7" width="14.5703125" style="36" customWidth="1"/>
    <col min="8" max="8" width="19.85546875" style="36" bestFit="1" customWidth="1"/>
    <col min="9" max="9" width="22.140625" style="37" customWidth="1"/>
    <col min="10" max="16384" width="9.140625" style="35"/>
  </cols>
  <sheetData>
    <row r="1" spans="1:9" s="34" customFormat="1" ht="51" customHeight="1" x14ac:dyDescent="0.25">
      <c r="A1" s="214" t="s">
        <v>2760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40.25" customHeight="1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1365</v>
      </c>
      <c r="C3" s="16" t="s">
        <v>743</v>
      </c>
      <c r="D3" s="31" t="s">
        <v>36</v>
      </c>
      <c r="E3" s="18">
        <v>2002</v>
      </c>
      <c r="F3" s="18">
        <v>2002</v>
      </c>
      <c r="G3" s="19">
        <v>79000</v>
      </c>
      <c r="H3" s="185">
        <f>PRODUCT(G3,26.763)</f>
        <v>2114277</v>
      </c>
      <c r="I3" s="20" t="s">
        <v>1366</v>
      </c>
    </row>
    <row r="4" spans="1:9" s="30" customFormat="1" ht="37.5" x14ac:dyDescent="0.25">
      <c r="A4" s="14">
        <v>2</v>
      </c>
      <c r="B4" s="15" t="s">
        <v>1367</v>
      </c>
      <c r="C4" s="16" t="s">
        <v>743</v>
      </c>
      <c r="D4" s="31" t="s">
        <v>34</v>
      </c>
      <c r="E4" s="18">
        <v>2003</v>
      </c>
      <c r="F4" s="18">
        <v>2003</v>
      </c>
      <c r="G4" s="19">
        <v>42000</v>
      </c>
      <c r="H4" s="185">
        <f t="shared" ref="H4:H9" si="0">PRODUCT(G4,20.546)</f>
        <v>862932</v>
      </c>
      <c r="I4" s="20" t="s">
        <v>1366</v>
      </c>
    </row>
    <row r="5" spans="1:9" s="30" customFormat="1" ht="37.5" x14ac:dyDescent="0.25">
      <c r="A5" s="14">
        <v>3</v>
      </c>
      <c r="B5" s="15" t="s">
        <v>1368</v>
      </c>
      <c r="C5" s="16" t="s">
        <v>743</v>
      </c>
      <c r="D5" s="31" t="s">
        <v>13</v>
      </c>
      <c r="E5" s="18">
        <v>2003</v>
      </c>
      <c r="F5" s="18">
        <v>2003</v>
      </c>
      <c r="G5" s="19">
        <v>84000</v>
      </c>
      <c r="H5" s="185">
        <f t="shared" si="0"/>
        <v>1725864</v>
      </c>
      <c r="I5" s="20" t="s">
        <v>1371</v>
      </c>
    </row>
    <row r="6" spans="1:9" s="30" customFormat="1" ht="56.25" x14ac:dyDescent="0.25">
      <c r="A6" s="14">
        <v>4</v>
      </c>
      <c r="B6" s="15" t="s">
        <v>1369</v>
      </c>
      <c r="C6" s="16" t="s">
        <v>743</v>
      </c>
      <c r="D6" s="31" t="s">
        <v>34</v>
      </c>
      <c r="E6" s="18">
        <v>2003</v>
      </c>
      <c r="F6" s="18">
        <v>2003</v>
      </c>
      <c r="G6" s="19">
        <v>79000</v>
      </c>
      <c r="H6" s="185">
        <f t="shared" si="0"/>
        <v>1623134</v>
      </c>
      <c r="I6" s="20" t="s">
        <v>1366</v>
      </c>
    </row>
    <row r="7" spans="1:9" s="30" customFormat="1" ht="37.5" x14ac:dyDescent="0.25">
      <c r="A7" s="14">
        <v>5</v>
      </c>
      <c r="B7" s="15" t="s">
        <v>1370</v>
      </c>
      <c r="C7" s="16" t="s">
        <v>743</v>
      </c>
      <c r="D7" s="31" t="s">
        <v>13</v>
      </c>
      <c r="E7" s="18">
        <v>2003</v>
      </c>
      <c r="F7" s="18">
        <v>2003</v>
      </c>
      <c r="G7" s="19">
        <v>7000</v>
      </c>
      <c r="H7" s="185">
        <f t="shared" si="0"/>
        <v>143822</v>
      </c>
      <c r="I7" s="20" t="s">
        <v>136</v>
      </c>
    </row>
    <row r="8" spans="1:9" s="30" customFormat="1" ht="30" customHeight="1" x14ac:dyDescent="0.25">
      <c r="A8" s="14">
        <v>6</v>
      </c>
      <c r="B8" s="15" t="s">
        <v>1373</v>
      </c>
      <c r="C8" s="16" t="s">
        <v>743</v>
      </c>
      <c r="D8" s="31" t="s">
        <v>36</v>
      </c>
      <c r="E8" s="18">
        <v>2003</v>
      </c>
      <c r="F8" s="18">
        <v>2003</v>
      </c>
      <c r="G8" s="19">
        <v>5000</v>
      </c>
      <c r="H8" s="185">
        <f t="shared" si="0"/>
        <v>102730</v>
      </c>
      <c r="I8" s="20" t="s">
        <v>1372</v>
      </c>
    </row>
    <row r="9" spans="1:9" s="30" customFormat="1" ht="30" customHeight="1" x14ac:dyDescent="0.25">
      <c r="A9" s="14">
        <v>7</v>
      </c>
      <c r="B9" s="15" t="s">
        <v>1374</v>
      </c>
      <c r="C9" s="16" t="s">
        <v>743</v>
      </c>
      <c r="D9" s="31" t="s">
        <v>92</v>
      </c>
      <c r="E9" s="18">
        <v>2003</v>
      </c>
      <c r="F9" s="18">
        <v>2003</v>
      </c>
      <c r="G9" s="19">
        <v>5000</v>
      </c>
      <c r="H9" s="185">
        <f t="shared" si="0"/>
        <v>102730</v>
      </c>
      <c r="I9" s="20" t="s">
        <v>17</v>
      </c>
    </row>
    <row r="10" spans="1:9" s="30" customFormat="1" ht="37.5" x14ac:dyDescent="0.25">
      <c r="A10" s="14">
        <v>8</v>
      </c>
      <c r="B10" s="15" t="s">
        <v>1260</v>
      </c>
      <c r="C10" s="16" t="s">
        <v>743</v>
      </c>
      <c r="D10" s="31" t="s">
        <v>36</v>
      </c>
      <c r="E10" s="18">
        <v>2004</v>
      </c>
      <c r="F10" s="18">
        <v>2004</v>
      </c>
      <c r="G10" s="19">
        <v>36000</v>
      </c>
      <c r="H10" s="185">
        <f>PRODUCT(G10,17.726)</f>
        <v>638136</v>
      </c>
      <c r="I10" s="20" t="s">
        <v>1261</v>
      </c>
    </row>
    <row r="11" spans="1:9" s="30" customFormat="1" ht="37.5" x14ac:dyDescent="0.25">
      <c r="A11" s="14">
        <v>9</v>
      </c>
      <c r="B11" s="15" t="s">
        <v>1259</v>
      </c>
      <c r="C11" s="16" t="s">
        <v>743</v>
      </c>
      <c r="D11" s="31" t="s">
        <v>15</v>
      </c>
      <c r="E11" s="18">
        <v>2004</v>
      </c>
      <c r="F11" s="18">
        <v>2004</v>
      </c>
      <c r="G11" s="19">
        <v>41000</v>
      </c>
      <c r="H11" s="185">
        <f>PRODUCT(G11,17.726)</f>
        <v>726766</v>
      </c>
      <c r="I11" s="20" t="s">
        <v>25</v>
      </c>
    </row>
    <row r="12" spans="1:9" ht="56.25" x14ac:dyDescent="0.25">
      <c r="A12" s="14">
        <v>10</v>
      </c>
      <c r="B12" s="15" t="s">
        <v>2761</v>
      </c>
      <c r="C12" s="16" t="s">
        <v>743</v>
      </c>
      <c r="D12" s="31" t="s">
        <v>36</v>
      </c>
      <c r="E12" s="18">
        <v>2005</v>
      </c>
      <c r="F12" s="18">
        <v>2005</v>
      </c>
      <c r="G12" s="19">
        <v>57000</v>
      </c>
      <c r="H12" s="185">
        <f>PRODUCT(G12,15.877)</f>
        <v>904989</v>
      </c>
      <c r="I12" s="20" t="s">
        <v>1599</v>
      </c>
    </row>
    <row r="13" spans="1:9" ht="37.5" x14ac:dyDescent="0.25">
      <c r="A13" s="14">
        <v>11</v>
      </c>
      <c r="B13" s="15" t="s">
        <v>1600</v>
      </c>
      <c r="C13" s="16" t="s">
        <v>743</v>
      </c>
      <c r="D13" s="31" t="s">
        <v>40</v>
      </c>
      <c r="E13" s="18">
        <v>2005</v>
      </c>
      <c r="F13" s="18">
        <v>2005</v>
      </c>
      <c r="G13" s="19">
        <v>50000</v>
      </c>
      <c r="H13" s="185">
        <f>PRODUCT(G13,15.877)</f>
        <v>793850</v>
      </c>
      <c r="I13" s="20" t="s">
        <v>1601</v>
      </c>
    </row>
    <row r="14" spans="1:9" ht="37.5" x14ac:dyDescent="0.25">
      <c r="A14" s="14">
        <v>12</v>
      </c>
      <c r="B14" s="15" t="s">
        <v>1264</v>
      </c>
      <c r="C14" s="16" t="s">
        <v>743</v>
      </c>
      <c r="D14" s="31" t="s">
        <v>36</v>
      </c>
      <c r="E14" s="18">
        <v>2006</v>
      </c>
      <c r="F14" s="18">
        <v>2006</v>
      </c>
      <c r="G14" s="19">
        <v>5000</v>
      </c>
      <c r="H14" s="185">
        <f>PRODUCT(G14,14.977)</f>
        <v>74885</v>
      </c>
      <c r="I14" s="20" t="s">
        <v>1366</v>
      </c>
    </row>
    <row r="15" spans="1:9" ht="37.5" x14ac:dyDescent="0.25">
      <c r="A15" s="14">
        <v>13</v>
      </c>
      <c r="B15" s="15" t="s">
        <v>1262</v>
      </c>
      <c r="C15" s="16" t="s">
        <v>743</v>
      </c>
      <c r="D15" s="31" t="s">
        <v>36</v>
      </c>
      <c r="E15" s="18">
        <v>2006</v>
      </c>
      <c r="F15" s="18">
        <v>2006</v>
      </c>
      <c r="G15" s="19">
        <v>50000</v>
      </c>
      <c r="H15" s="185">
        <f>PRODUCT(G15,14.977)</f>
        <v>748850</v>
      </c>
      <c r="I15" s="20" t="s">
        <v>1263</v>
      </c>
    </row>
    <row r="16" spans="1:9" ht="37.5" x14ac:dyDescent="0.25">
      <c r="A16" s="14">
        <v>14</v>
      </c>
      <c r="B16" s="15" t="s">
        <v>1269</v>
      </c>
      <c r="C16" s="16" t="s">
        <v>743</v>
      </c>
      <c r="D16" s="31" t="s">
        <v>30</v>
      </c>
      <c r="E16" s="18">
        <v>2008</v>
      </c>
      <c r="F16" s="18">
        <v>2008</v>
      </c>
      <c r="G16" s="19">
        <v>60000</v>
      </c>
      <c r="H16" s="185">
        <f>PRODUCT(G16,12.542)</f>
        <v>752520</v>
      </c>
      <c r="I16" s="20" t="s">
        <v>1265</v>
      </c>
    </row>
    <row r="17" spans="1:9" ht="37.5" x14ac:dyDescent="0.25">
      <c r="A17" s="14">
        <v>15</v>
      </c>
      <c r="B17" s="15" t="s">
        <v>1270</v>
      </c>
      <c r="C17" s="16" t="s">
        <v>743</v>
      </c>
      <c r="D17" s="31" t="s">
        <v>13</v>
      </c>
      <c r="E17" s="18">
        <v>2008</v>
      </c>
      <c r="F17" s="18">
        <v>2008</v>
      </c>
      <c r="G17" s="19">
        <v>55000</v>
      </c>
      <c r="H17" s="185">
        <f>PRODUCT(G17,12.542)</f>
        <v>689810</v>
      </c>
      <c r="I17" s="20" t="s">
        <v>1266</v>
      </c>
    </row>
    <row r="18" spans="1:9" ht="37.5" x14ac:dyDescent="0.25">
      <c r="A18" s="14">
        <v>16</v>
      </c>
      <c r="B18" s="15" t="s">
        <v>2728</v>
      </c>
      <c r="C18" s="16" t="s">
        <v>743</v>
      </c>
      <c r="D18" s="31" t="s">
        <v>14</v>
      </c>
      <c r="E18" s="18">
        <v>2008</v>
      </c>
      <c r="F18" s="18">
        <v>2008</v>
      </c>
      <c r="G18" s="19">
        <v>15000</v>
      </c>
      <c r="H18" s="185">
        <f>PRODUCT(G18,12.542)</f>
        <v>188130</v>
      </c>
      <c r="I18" s="20" t="s">
        <v>1267</v>
      </c>
    </row>
    <row r="19" spans="1:9" ht="37.5" x14ac:dyDescent="0.25">
      <c r="A19" s="14">
        <v>17</v>
      </c>
      <c r="B19" s="15" t="s">
        <v>1271</v>
      </c>
      <c r="C19" s="16" t="s">
        <v>743</v>
      </c>
      <c r="D19" s="31" t="s">
        <v>36</v>
      </c>
      <c r="E19" s="18">
        <v>2008</v>
      </c>
      <c r="F19" s="18">
        <v>2008</v>
      </c>
      <c r="G19" s="19">
        <v>20000</v>
      </c>
      <c r="H19" s="185">
        <f>PRODUCT(G19,12.542)</f>
        <v>250840</v>
      </c>
      <c r="I19" s="20" t="s">
        <v>1268</v>
      </c>
    </row>
    <row r="20" spans="1:9" ht="37.5" x14ac:dyDescent="0.25">
      <c r="A20" s="14">
        <v>18</v>
      </c>
      <c r="B20" s="15" t="s">
        <v>2762</v>
      </c>
      <c r="C20" s="16" t="s">
        <v>743</v>
      </c>
      <c r="D20" s="31" t="s">
        <v>36</v>
      </c>
      <c r="E20" s="18">
        <v>2009</v>
      </c>
      <c r="F20" s="18">
        <v>2009</v>
      </c>
      <c r="G20" s="19">
        <v>10000</v>
      </c>
      <c r="H20" s="185">
        <f>PRODUCT(G20,11.456)</f>
        <v>114560</v>
      </c>
      <c r="I20" s="20" t="s">
        <v>1263</v>
      </c>
    </row>
    <row r="21" spans="1:9" ht="37.5" x14ac:dyDescent="0.25">
      <c r="A21" s="14">
        <v>19</v>
      </c>
      <c r="B21" s="15" t="s">
        <v>2729</v>
      </c>
      <c r="C21" s="16" t="s">
        <v>743</v>
      </c>
      <c r="D21" s="31" t="s">
        <v>36</v>
      </c>
      <c r="E21" s="18">
        <v>2009</v>
      </c>
      <c r="F21" s="18">
        <v>2009</v>
      </c>
      <c r="G21" s="19">
        <v>15000</v>
      </c>
      <c r="H21" s="185">
        <f>PRODUCT(G21,11.456)</f>
        <v>171840</v>
      </c>
      <c r="I21" s="20" t="s">
        <v>1602</v>
      </c>
    </row>
    <row r="22" spans="1:9" ht="56.25" x14ac:dyDescent="0.25">
      <c r="A22" s="14">
        <v>20</v>
      </c>
      <c r="B22" s="15" t="s">
        <v>1272</v>
      </c>
      <c r="C22" s="16" t="s">
        <v>743</v>
      </c>
      <c r="D22" s="31" t="s">
        <v>33</v>
      </c>
      <c r="E22" s="18">
        <v>2010</v>
      </c>
      <c r="F22" s="18">
        <v>2010</v>
      </c>
      <c r="G22" s="19">
        <v>92000</v>
      </c>
      <c r="H22" s="185">
        <f>PRODUCT(G22,11.174)</f>
        <v>1028008</v>
      </c>
      <c r="I22" s="20" t="s">
        <v>1603</v>
      </c>
    </row>
    <row r="23" spans="1:9" ht="37.5" x14ac:dyDescent="0.25">
      <c r="A23" s="14">
        <v>21</v>
      </c>
      <c r="B23" s="15" t="s">
        <v>2763</v>
      </c>
      <c r="C23" s="16" t="s">
        <v>743</v>
      </c>
      <c r="D23" s="31" t="s">
        <v>36</v>
      </c>
      <c r="E23" s="18">
        <v>2010</v>
      </c>
      <c r="F23" s="18">
        <v>2010</v>
      </c>
      <c r="G23" s="19">
        <v>62000</v>
      </c>
      <c r="H23" s="185">
        <f>PRODUCT(G23,11.174)</f>
        <v>692788</v>
      </c>
      <c r="I23" s="20" t="s">
        <v>18</v>
      </c>
    </row>
    <row r="24" spans="1:9" ht="69" customHeight="1" x14ac:dyDescent="0.25">
      <c r="A24" s="14">
        <v>22</v>
      </c>
      <c r="B24" s="15" t="s">
        <v>1273</v>
      </c>
      <c r="C24" s="16" t="s">
        <v>743</v>
      </c>
      <c r="D24" s="31" t="s">
        <v>36</v>
      </c>
      <c r="E24" s="18">
        <v>2011</v>
      </c>
      <c r="F24" s="18">
        <v>2011</v>
      </c>
      <c r="G24" s="19">
        <v>38000</v>
      </c>
      <c r="H24" s="185">
        <f>PRODUCT(G24,10.373)</f>
        <v>394174</v>
      </c>
      <c r="I24" s="20" t="s">
        <v>1606</v>
      </c>
    </row>
    <row r="25" spans="1:9" ht="56.25" x14ac:dyDescent="0.25">
      <c r="A25" s="14">
        <v>23</v>
      </c>
      <c r="B25" s="15" t="s">
        <v>1274</v>
      </c>
      <c r="C25" s="16" t="s">
        <v>743</v>
      </c>
      <c r="D25" s="31" t="s">
        <v>1275</v>
      </c>
      <c r="E25" s="18">
        <v>2011</v>
      </c>
      <c r="F25" s="18">
        <v>2011</v>
      </c>
      <c r="G25" s="19">
        <v>47000</v>
      </c>
      <c r="H25" s="185">
        <f>PRODUCT(G25,10.373)</f>
        <v>487530.99999999994</v>
      </c>
      <c r="I25" s="20" t="s">
        <v>1276</v>
      </c>
    </row>
    <row r="26" spans="1:9" ht="33.75" customHeight="1" x14ac:dyDescent="0.25">
      <c r="A26" s="14">
        <v>24</v>
      </c>
      <c r="B26" s="15" t="s">
        <v>1277</v>
      </c>
      <c r="C26" s="16" t="s">
        <v>743</v>
      </c>
      <c r="D26" s="31" t="s">
        <v>33</v>
      </c>
      <c r="E26" s="18">
        <v>2012</v>
      </c>
      <c r="F26" s="18">
        <v>2012</v>
      </c>
      <c r="G26" s="19">
        <v>92000</v>
      </c>
      <c r="H26" s="185">
        <f t="shared" ref="H26:H32" si="1">PRODUCT(G26,10.555)</f>
        <v>971060</v>
      </c>
      <c r="I26" s="20" t="s">
        <v>1604</v>
      </c>
    </row>
    <row r="27" spans="1:9" ht="37.5" x14ac:dyDescent="0.25">
      <c r="A27" s="14">
        <v>25</v>
      </c>
      <c r="B27" s="15" t="s">
        <v>1278</v>
      </c>
      <c r="C27" s="16" t="s">
        <v>743</v>
      </c>
      <c r="D27" s="31" t="s">
        <v>33</v>
      </c>
      <c r="E27" s="18">
        <v>2012</v>
      </c>
      <c r="F27" s="18">
        <v>2012</v>
      </c>
      <c r="G27" s="19">
        <v>15000</v>
      </c>
      <c r="H27" s="185">
        <f t="shared" si="1"/>
        <v>158325</v>
      </c>
      <c r="I27" s="20" t="s">
        <v>1605</v>
      </c>
    </row>
    <row r="28" spans="1:9" ht="33" customHeight="1" x14ac:dyDescent="0.25">
      <c r="A28" s="14">
        <v>26</v>
      </c>
      <c r="B28" s="15" t="s">
        <v>1279</v>
      </c>
      <c r="C28" s="16" t="s">
        <v>743</v>
      </c>
      <c r="D28" s="31" t="s">
        <v>15</v>
      </c>
      <c r="E28" s="18">
        <v>2012</v>
      </c>
      <c r="F28" s="18">
        <v>2012</v>
      </c>
      <c r="G28" s="19">
        <v>62000</v>
      </c>
      <c r="H28" s="185">
        <f t="shared" si="1"/>
        <v>654410</v>
      </c>
      <c r="I28" s="20" t="s">
        <v>1607</v>
      </c>
    </row>
    <row r="29" spans="1:9" x14ac:dyDescent="0.25">
      <c r="A29" s="14">
        <v>27</v>
      </c>
      <c r="B29" s="15" t="s">
        <v>1280</v>
      </c>
      <c r="C29" s="16" t="s">
        <v>743</v>
      </c>
      <c r="D29" s="31" t="s">
        <v>490</v>
      </c>
      <c r="E29" s="18">
        <v>2012</v>
      </c>
      <c r="F29" s="18">
        <v>2012</v>
      </c>
      <c r="G29" s="19">
        <v>38000</v>
      </c>
      <c r="H29" s="185">
        <f t="shared" si="1"/>
        <v>401090</v>
      </c>
      <c r="I29" s="20" t="s">
        <v>1608</v>
      </c>
    </row>
    <row r="30" spans="1:9" ht="37.5" x14ac:dyDescent="0.25">
      <c r="A30" s="14">
        <v>28</v>
      </c>
      <c r="B30" s="15" t="s">
        <v>1281</v>
      </c>
      <c r="C30" s="16" t="s">
        <v>743</v>
      </c>
      <c r="D30" s="31" t="s">
        <v>36</v>
      </c>
      <c r="E30" s="18">
        <v>2012</v>
      </c>
      <c r="F30" s="18">
        <v>2012</v>
      </c>
      <c r="G30" s="19">
        <v>15000</v>
      </c>
      <c r="H30" s="185">
        <f t="shared" si="1"/>
        <v>158325</v>
      </c>
      <c r="I30" s="20" t="s">
        <v>1261</v>
      </c>
    </row>
    <row r="31" spans="1:9" x14ac:dyDescent="0.25">
      <c r="A31" s="14">
        <v>29</v>
      </c>
      <c r="B31" s="15" t="s">
        <v>1282</v>
      </c>
      <c r="C31" s="16" t="s">
        <v>743</v>
      </c>
      <c r="D31" s="31" t="s">
        <v>490</v>
      </c>
      <c r="E31" s="18">
        <v>2012</v>
      </c>
      <c r="F31" s="18">
        <v>2012</v>
      </c>
      <c r="G31" s="19">
        <v>47000</v>
      </c>
      <c r="H31" s="185">
        <f t="shared" si="1"/>
        <v>496085</v>
      </c>
      <c r="I31" s="20" t="s">
        <v>1609</v>
      </c>
    </row>
    <row r="32" spans="1:9" ht="37.5" x14ac:dyDescent="0.25">
      <c r="A32" s="14">
        <v>30</v>
      </c>
      <c r="B32" s="15" t="s">
        <v>1283</v>
      </c>
      <c r="C32" s="16" t="s">
        <v>743</v>
      </c>
      <c r="D32" s="31" t="s">
        <v>36</v>
      </c>
      <c r="E32" s="18">
        <v>2012</v>
      </c>
      <c r="F32" s="18">
        <v>2012</v>
      </c>
      <c r="G32" s="19">
        <v>20000</v>
      </c>
      <c r="H32" s="185">
        <f t="shared" si="1"/>
        <v>211100</v>
      </c>
      <c r="I32" s="20" t="s">
        <v>1610</v>
      </c>
    </row>
    <row r="33" spans="1:9" x14ac:dyDescent="0.25">
      <c r="A33" s="14">
        <v>31</v>
      </c>
      <c r="B33" s="15" t="s">
        <v>1286</v>
      </c>
      <c r="C33" s="16" t="s">
        <v>743</v>
      </c>
      <c r="D33" s="31" t="s">
        <v>9</v>
      </c>
      <c r="E33" s="18">
        <v>2013</v>
      </c>
      <c r="F33" s="18">
        <v>2013</v>
      </c>
      <c r="G33" s="19">
        <v>7695</v>
      </c>
      <c r="H33" s="185">
        <f t="shared" ref="H33:H40" si="2">PRODUCT(G33,10.042)</f>
        <v>77273.19</v>
      </c>
      <c r="I33" s="20" t="s">
        <v>25</v>
      </c>
    </row>
    <row r="34" spans="1:9" ht="37.5" x14ac:dyDescent="0.25">
      <c r="A34" s="14">
        <v>32</v>
      </c>
      <c r="B34" s="15" t="s">
        <v>1285</v>
      </c>
      <c r="C34" s="16" t="s">
        <v>743</v>
      </c>
      <c r="D34" s="31" t="s">
        <v>30</v>
      </c>
      <c r="E34" s="18">
        <v>2013</v>
      </c>
      <c r="F34" s="18">
        <v>2013</v>
      </c>
      <c r="G34" s="19">
        <v>14750</v>
      </c>
      <c r="H34" s="185">
        <f t="shared" si="2"/>
        <v>148119.5</v>
      </c>
      <c r="I34" s="20" t="s">
        <v>1285</v>
      </c>
    </row>
    <row r="35" spans="1:9" ht="37.5" x14ac:dyDescent="0.25">
      <c r="A35" s="14">
        <v>33</v>
      </c>
      <c r="B35" s="15" t="s">
        <v>1611</v>
      </c>
      <c r="C35" s="16" t="s">
        <v>743</v>
      </c>
      <c r="D35" s="31" t="s">
        <v>13</v>
      </c>
      <c r="E35" s="18">
        <v>2013</v>
      </c>
      <c r="F35" s="18">
        <v>2013</v>
      </c>
      <c r="G35" s="19">
        <v>11999</v>
      </c>
      <c r="H35" s="185">
        <f t="shared" si="2"/>
        <v>120493.958</v>
      </c>
      <c r="I35" s="20" t="s">
        <v>1286</v>
      </c>
    </row>
    <row r="36" spans="1:9" ht="33" customHeight="1" x14ac:dyDescent="0.25">
      <c r="A36" s="14">
        <v>34</v>
      </c>
      <c r="B36" s="15" t="s">
        <v>1268</v>
      </c>
      <c r="C36" s="16" t="s">
        <v>743</v>
      </c>
      <c r="D36" s="31" t="s">
        <v>1612</v>
      </c>
      <c r="E36" s="18">
        <v>2013</v>
      </c>
      <c r="F36" s="18">
        <v>2013</v>
      </c>
      <c r="G36" s="19">
        <v>35397</v>
      </c>
      <c r="H36" s="185">
        <f t="shared" si="2"/>
        <v>355456.674</v>
      </c>
      <c r="I36" s="20" t="s">
        <v>1613</v>
      </c>
    </row>
    <row r="37" spans="1:9" ht="56.25" x14ac:dyDescent="0.25">
      <c r="A37" s="14">
        <v>35</v>
      </c>
      <c r="B37" s="15" t="s">
        <v>1614</v>
      </c>
      <c r="C37" s="16" t="s">
        <v>743</v>
      </c>
      <c r="D37" s="31" t="s">
        <v>36</v>
      </c>
      <c r="E37" s="18">
        <v>2013</v>
      </c>
      <c r="F37" s="18">
        <v>2013</v>
      </c>
      <c r="G37" s="19">
        <v>1416</v>
      </c>
      <c r="H37" s="185">
        <f t="shared" si="2"/>
        <v>14219.472</v>
      </c>
      <c r="I37" s="20" t="s">
        <v>1287</v>
      </c>
    </row>
    <row r="38" spans="1:9" ht="37.5" x14ac:dyDescent="0.25">
      <c r="A38" s="14">
        <v>36</v>
      </c>
      <c r="B38" s="15" t="s">
        <v>1284</v>
      </c>
      <c r="C38" s="16" t="s">
        <v>743</v>
      </c>
      <c r="D38" s="31" t="s">
        <v>1615</v>
      </c>
      <c r="E38" s="18">
        <v>2013</v>
      </c>
      <c r="F38" s="18">
        <v>2013</v>
      </c>
      <c r="G38" s="19">
        <v>13785</v>
      </c>
      <c r="H38" s="185">
        <f t="shared" si="2"/>
        <v>138428.97</v>
      </c>
      <c r="I38" s="20" t="s">
        <v>1268</v>
      </c>
    </row>
    <row r="39" spans="1:9" ht="37.5" x14ac:dyDescent="0.25">
      <c r="A39" s="14">
        <v>37</v>
      </c>
      <c r="B39" s="15" t="s">
        <v>1285</v>
      </c>
      <c r="C39" s="16" t="s">
        <v>743</v>
      </c>
      <c r="D39" s="31" t="s">
        <v>13</v>
      </c>
      <c r="E39" s="18">
        <v>2013</v>
      </c>
      <c r="F39" s="18">
        <v>2013</v>
      </c>
      <c r="G39" s="19">
        <v>15000</v>
      </c>
      <c r="H39" s="185">
        <f t="shared" si="2"/>
        <v>150630</v>
      </c>
      <c r="I39" s="20" t="s">
        <v>1285</v>
      </c>
    </row>
    <row r="40" spans="1:9" x14ac:dyDescent="0.25">
      <c r="A40" s="14">
        <v>38</v>
      </c>
      <c r="B40" s="15" t="s">
        <v>1611</v>
      </c>
      <c r="C40" s="16" t="s">
        <v>743</v>
      </c>
      <c r="D40" s="31" t="s">
        <v>36</v>
      </c>
      <c r="E40" s="18">
        <v>2013</v>
      </c>
      <c r="F40" s="18">
        <v>2013</v>
      </c>
      <c r="G40" s="19">
        <v>64982</v>
      </c>
      <c r="H40" s="185">
        <f t="shared" si="2"/>
        <v>652549.24399999995</v>
      </c>
      <c r="I40" s="20" t="s">
        <v>1611</v>
      </c>
    </row>
    <row r="41" spans="1:9" ht="37.5" x14ac:dyDescent="0.25">
      <c r="A41" s="14">
        <v>39</v>
      </c>
      <c r="B41" s="15" t="s">
        <v>1375</v>
      </c>
      <c r="C41" s="16" t="s">
        <v>743</v>
      </c>
      <c r="D41" s="31" t="s">
        <v>997</v>
      </c>
      <c r="E41" s="18">
        <v>2014</v>
      </c>
      <c r="F41" s="18">
        <v>2014</v>
      </c>
      <c r="G41" s="19">
        <v>22890</v>
      </c>
      <c r="H41" s="185">
        <f t="shared" ref="H41:H64" si="3">PRODUCT(G41,9.191)</f>
        <v>210381.99000000002</v>
      </c>
      <c r="I41" s="20" t="s">
        <v>1616</v>
      </c>
    </row>
    <row r="42" spans="1:9" x14ac:dyDescent="0.25">
      <c r="A42" s="14">
        <v>40</v>
      </c>
      <c r="B42" s="15" t="s">
        <v>1617</v>
      </c>
      <c r="C42" s="16" t="s">
        <v>743</v>
      </c>
      <c r="D42" s="31" t="s">
        <v>33</v>
      </c>
      <c r="E42" s="18">
        <v>2014</v>
      </c>
      <c r="F42" s="18">
        <v>2014</v>
      </c>
      <c r="G42" s="19">
        <v>2000</v>
      </c>
      <c r="H42" s="185">
        <f t="shared" si="3"/>
        <v>18382</v>
      </c>
      <c r="I42" s="20" t="s">
        <v>2730</v>
      </c>
    </row>
    <row r="43" spans="1:9" x14ac:dyDescent="0.25">
      <c r="A43" s="14">
        <v>41</v>
      </c>
      <c r="B43" s="15" t="s">
        <v>1619</v>
      </c>
      <c r="C43" s="16" t="s">
        <v>743</v>
      </c>
      <c r="D43" s="31" t="s">
        <v>33</v>
      </c>
      <c r="E43" s="18">
        <v>2014</v>
      </c>
      <c r="F43" s="18">
        <v>2014</v>
      </c>
      <c r="G43" s="19">
        <v>13600</v>
      </c>
      <c r="H43" s="185">
        <f t="shared" si="3"/>
        <v>124997.6</v>
      </c>
      <c r="I43" s="20" t="s">
        <v>1618</v>
      </c>
    </row>
    <row r="44" spans="1:9" ht="37.5" x14ac:dyDescent="0.25">
      <c r="A44" s="14">
        <v>42</v>
      </c>
      <c r="B44" s="15" t="s">
        <v>503</v>
      </c>
      <c r="C44" s="16" t="s">
        <v>743</v>
      </c>
      <c r="D44" s="31" t="s">
        <v>33</v>
      </c>
      <c r="E44" s="18">
        <v>2014</v>
      </c>
      <c r="F44" s="18">
        <v>2014</v>
      </c>
      <c r="G44" s="19">
        <v>29950</v>
      </c>
      <c r="H44" s="185">
        <f t="shared" si="3"/>
        <v>275270.45</v>
      </c>
      <c r="I44" s="20" t="s">
        <v>1376</v>
      </c>
    </row>
    <row r="45" spans="1:9" x14ac:dyDescent="0.25">
      <c r="A45" s="14">
        <v>43</v>
      </c>
      <c r="B45" s="15" t="s">
        <v>503</v>
      </c>
      <c r="C45" s="16" t="s">
        <v>743</v>
      </c>
      <c r="D45" s="31" t="s">
        <v>490</v>
      </c>
      <c r="E45" s="18">
        <v>2014</v>
      </c>
      <c r="F45" s="18">
        <v>2014</v>
      </c>
      <c r="G45" s="19">
        <v>2000</v>
      </c>
      <c r="H45" s="185">
        <f t="shared" si="3"/>
        <v>18382</v>
      </c>
      <c r="I45" s="20" t="s">
        <v>1377</v>
      </c>
    </row>
    <row r="46" spans="1:9" ht="37.5" x14ac:dyDescent="0.25">
      <c r="A46" s="14">
        <v>44</v>
      </c>
      <c r="B46" s="15" t="s">
        <v>744</v>
      </c>
      <c r="C46" s="16" t="s">
        <v>743</v>
      </c>
      <c r="D46" s="31" t="s">
        <v>490</v>
      </c>
      <c r="E46" s="18">
        <v>2014</v>
      </c>
      <c r="F46" s="18">
        <v>2014</v>
      </c>
      <c r="G46" s="19">
        <v>5000</v>
      </c>
      <c r="H46" s="185">
        <f t="shared" si="3"/>
        <v>45955</v>
      </c>
      <c r="I46" s="20" t="s">
        <v>1389</v>
      </c>
    </row>
    <row r="47" spans="1:9" ht="31.5" customHeight="1" x14ac:dyDescent="0.25">
      <c r="A47" s="14">
        <v>45</v>
      </c>
      <c r="B47" s="15" t="s">
        <v>17</v>
      </c>
      <c r="C47" s="16" t="s">
        <v>743</v>
      </c>
      <c r="D47" s="31" t="s">
        <v>490</v>
      </c>
      <c r="E47" s="18">
        <v>2014</v>
      </c>
      <c r="F47" s="18">
        <v>2014</v>
      </c>
      <c r="G47" s="19">
        <v>18393</v>
      </c>
      <c r="H47" s="185">
        <f t="shared" si="3"/>
        <v>169050.06300000002</v>
      </c>
      <c r="I47" s="20" t="s">
        <v>1378</v>
      </c>
    </row>
    <row r="48" spans="1:9" x14ac:dyDescent="0.25">
      <c r="A48" s="14">
        <v>46</v>
      </c>
      <c r="B48" s="15" t="s">
        <v>1379</v>
      </c>
      <c r="C48" s="16" t="s">
        <v>743</v>
      </c>
      <c r="D48" s="31" t="s">
        <v>1390</v>
      </c>
      <c r="E48" s="18">
        <v>2014</v>
      </c>
      <c r="F48" s="18">
        <v>2014</v>
      </c>
      <c r="G48" s="19">
        <v>297110</v>
      </c>
      <c r="H48" s="185">
        <f t="shared" si="3"/>
        <v>2730738.0100000002</v>
      </c>
      <c r="I48" s="20" t="s">
        <v>17</v>
      </c>
    </row>
    <row r="49" spans="1:9" ht="37.5" x14ac:dyDescent="0.25">
      <c r="A49" s="14">
        <v>47</v>
      </c>
      <c r="B49" s="15" t="s">
        <v>1617</v>
      </c>
      <c r="C49" s="16" t="s">
        <v>743</v>
      </c>
      <c r="D49" s="31" t="s">
        <v>490</v>
      </c>
      <c r="E49" s="18">
        <v>2014</v>
      </c>
      <c r="F49" s="18">
        <v>2014</v>
      </c>
      <c r="G49" s="19">
        <v>10000</v>
      </c>
      <c r="H49" s="185">
        <f t="shared" si="3"/>
        <v>91910</v>
      </c>
      <c r="I49" s="20" t="s">
        <v>1391</v>
      </c>
    </row>
    <row r="50" spans="1:9" ht="37.5" x14ac:dyDescent="0.25">
      <c r="A50" s="14">
        <v>48</v>
      </c>
      <c r="B50" s="15" t="s">
        <v>1380</v>
      </c>
      <c r="C50" s="16" t="s">
        <v>743</v>
      </c>
      <c r="D50" s="31" t="s">
        <v>36</v>
      </c>
      <c r="E50" s="18">
        <v>2014</v>
      </c>
      <c r="F50" s="18">
        <v>2014</v>
      </c>
      <c r="G50" s="19">
        <v>89000</v>
      </c>
      <c r="H50" s="185">
        <f t="shared" si="3"/>
        <v>817999.00000000012</v>
      </c>
      <c r="I50" s="20" t="s">
        <v>18</v>
      </c>
    </row>
    <row r="51" spans="1:9" ht="37.5" x14ac:dyDescent="0.25">
      <c r="A51" s="14">
        <v>49</v>
      </c>
      <c r="B51" s="15" t="s">
        <v>1381</v>
      </c>
      <c r="C51" s="16" t="s">
        <v>743</v>
      </c>
      <c r="D51" s="31" t="s">
        <v>36</v>
      </c>
      <c r="E51" s="18">
        <v>2014</v>
      </c>
      <c r="F51" s="18">
        <v>2014</v>
      </c>
      <c r="G51" s="19">
        <v>17144</v>
      </c>
      <c r="H51" s="185">
        <f t="shared" si="3"/>
        <v>157570.50400000002</v>
      </c>
      <c r="I51" s="20" t="s">
        <v>1261</v>
      </c>
    </row>
    <row r="52" spans="1:9" x14ac:dyDescent="0.25">
      <c r="A52" s="14">
        <v>50</v>
      </c>
      <c r="B52" s="15" t="s">
        <v>1620</v>
      </c>
      <c r="C52" s="16" t="s">
        <v>743</v>
      </c>
      <c r="D52" s="31" t="s">
        <v>33</v>
      </c>
      <c r="E52" s="18">
        <v>2014</v>
      </c>
      <c r="F52" s="18">
        <v>2014</v>
      </c>
      <c r="G52" s="19">
        <v>20000</v>
      </c>
      <c r="H52" s="185">
        <f t="shared" si="3"/>
        <v>183820</v>
      </c>
      <c r="I52" s="20" t="s">
        <v>18</v>
      </c>
    </row>
    <row r="53" spans="1:9" ht="37.5" x14ac:dyDescent="0.25">
      <c r="A53" s="14">
        <v>51</v>
      </c>
      <c r="B53" s="15" t="s">
        <v>1621</v>
      </c>
      <c r="C53" s="16" t="s">
        <v>743</v>
      </c>
      <c r="D53" s="31" t="s">
        <v>13</v>
      </c>
      <c r="E53" s="18">
        <v>2014</v>
      </c>
      <c r="F53" s="18">
        <v>2014</v>
      </c>
      <c r="G53" s="19">
        <v>411813</v>
      </c>
      <c r="H53" s="185">
        <f t="shared" si="3"/>
        <v>3784973.2830000003</v>
      </c>
      <c r="I53" s="20" t="s">
        <v>1261</v>
      </c>
    </row>
    <row r="54" spans="1:9" x14ac:dyDescent="0.25">
      <c r="A54" s="14">
        <v>52</v>
      </c>
      <c r="B54" s="15" t="s">
        <v>1382</v>
      </c>
      <c r="C54" s="16" t="s">
        <v>743</v>
      </c>
      <c r="D54" s="31" t="s">
        <v>490</v>
      </c>
      <c r="E54" s="18">
        <v>2014</v>
      </c>
      <c r="F54" s="18">
        <v>2014</v>
      </c>
      <c r="G54" s="19">
        <v>5000</v>
      </c>
      <c r="H54" s="185">
        <f t="shared" si="3"/>
        <v>45955</v>
      </c>
      <c r="I54" s="20" t="s">
        <v>1382</v>
      </c>
    </row>
    <row r="55" spans="1:9" x14ac:dyDescent="0.25">
      <c r="A55" s="14">
        <v>53</v>
      </c>
      <c r="B55" s="15" t="s">
        <v>1383</v>
      </c>
      <c r="C55" s="16" t="s">
        <v>743</v>
      </c>
      <c r="D55" s="31" t="s">
        <v>490</v>
      </c>
      <c r="E55" s="18">
        <v>2014</v>
      </c>
      <c r="F55" s="18">
        <v>2014</v>
      </c>
      <c r="G55" s="19">
        <v>5000</v>
      </c>
      <c r="H55" s="185">
        <f t="shared" si="3"/>
        <v>45955</v>
      </c>
      <c r="I55" s="20" t="s">
        <v>1622</v>
      </c>
    </row>
    <row r="56" spans="1:9" ht="37.5" x14ac:dyDescent="0.25">
      <c r="A56" s="14">
        <v>54</v>
      </c>
      <c r="B56" s="15" t="s">
        <v>1623</v>
      </c>
      <c r="C56" s="16" t="s">
        <v>743</v>
      </c>
      <c r="D56" s="31" t="s">
        <v>13</v>
      </c>
      <c r="E56" s="18">
        <v>2014</v>
      </c>
      <c r="F56" s="18">
        <v>2014</v>
      </c>
      <c r="G56" s="19">
        <v>41043</v>
      </c>
      <c r="H56" s="185">
        <f t="shared" si="3"/>
        <v>377226.21300000005</v>
      </c>
      <c r="I56" s="20" t="s">
        <v>1261</v>
      </c>
    </row>
    <row r="57" spans="1:9" x14ac:dyDescent="0.25">
      <c r="A57" s="14">
        <v>55</v>
      </c>
      <c r="B57" s="15" t="s">
        <v>1617</v>
      </c>
      <c r="C57" s="16" t="s">
        <v>743</v>
      </c>
      <c r="D57" s="31" t="s">
        <v>9</v>
      </c>
      <c r="E57" s="18">
        <v>2014</v>
      </c>
      <c r="F57" s="18">
        <v>2014</v>
      </c>
      <c r="G57" s="19">
        <v>5000</v>
      </c>
      <c r="H57" s="185">
        <f t="shared" si="3"/>
        <v>45955</v>
      </c>
      <c r="I57" s="20" t="s">
        <v>1384</v>
      </c>
    </row>
    <row r="58" spans="1:9" ht="37.5" x14ac:dyDescent="0.25">
      <c r="A58" s="14">
        <v>56</v>
      </c>
      <c r="B58" s="15" t="s">
        <v>1624</v>
      </c>
      <c r="C58" s="16" t="s">
        <v>743</v>
      </c>
      <c r="D58" s="31" t="s">
        <v>13</v>
      </c>
      <c r="E58" s="18">
        <v>2014</v>
      </c>
      <c r="F58" s="18">
        <v>2014</v>
      </c>
      <c r="G58" s="19">
        <v>39000</v>
      </c>
      <c r="H58" s="185">
        <f t="shared" si="3"/>
        <v>358449</v>
      </c>
      <c r="I58" s="20" t="s">
        <v>1378</v>
      </c>
    </row>
    <row r="59" spans="1:9" ht="37.5" x14ac:dyDescent="0.25">
      <c r="A59" s="14">
        <v>57</v>
      </c>
      <c r="B59" s="15" t="s">
        <v>1625</v>
      </c>
      <c r="C59" s="16" t="s">
        <v>743</v>
      </c>
      <c r="D59" s="31" t="s">
        <v>13</v>
      </c>
      <c r="E59" s="18">
        <v>2014</v>
      </c>
      <c r="F59" s="18">
        <v>2014</v>
      </c>
      <c r="G59" s="19">
        <v>7000</v>
      </c>
      <c r="H59" s="185">
        <f t="shared" si="3"/>
        <v>64337.000000000007</v>
      </c>
      <c r="I59" s="20" t="s">
        <v>1385</v>
      </c>
    </row>
    <row r="60" spans="1:9" ht="37.5" x14ac:dyDescent="0.25">
      <c r="A60" s="14">
        <v>58</v>
      </c>
      <c r="B60" s="15" t="s">
        <v>1392</v>
      </c>
      <c r="C60" s="16" t="s">
        <v>743</v>
      </c>
      <c r="D60" s="31" t="s">
        <v>9</v>
      </c>
      <c r="E60" s="18">
        <v>2014</v>
      </c>
      <c r="F60" s="18">
        <v>2014</v>
      </c>
      <c r="G60" s="19">
        <v>11000</v>
      </c>
      <c r="H60" s="185">
        <f t="shared" si="3"/>
        <v>101101.00000000001</v>
      </c>
      <c r="I60" s="20" t="s">
        <v>1386</v>
      </c>
    </row>
    <row r="61" spans="1:9" ht="37.5" x14ac:dyDescent="0.25">
      <c r="A61" s="14">
        <v>59</v>
      </c>
      <c r="B61" s="15" t="s">
        <v>1626</v>
      </c>
      <c r="C61" s="16" t="s">
        <v>743</v>
      </c>
      <c r="D61" s="31" t="s">
        <v>14</v>
      </c>
      <c r="E61" s="18">
        <v>2014</v>
      </c>
      <c r="F61" s="18">
        <v>2014</v>
      </c>
      <c r="G61" s="19">
        <v>18000</v>
      </c>
      <c r="H61" s="185">
        <f t="shared" si="3"/>
        <v>165438</v>
      </c>
      <c r="I61" s="20" t="s">
        <v>1387</v>
      </c>
    </row>
    <row r="62" spans="1:9" ht="75" x14ac:dyDescent="0.25">
      <c r="A62" s="14">
        <v>60</v>
      </c>
      <c r="B62" s="15" t="s">
        <v>1627</v>
      </c>
      <c r="C62" s="16" t="s">
        <v>743</v>
      </c>
      <c r="D62" s="31" t="s">
        <v>490</v>
      </c>
      <c r="E62" s="18">
        <v>2014</v>
      </c>
      <c r="F62" s="18">
        <v>2014</v>
      </c>
      <c r="G62" s="19">
        <v>156200</v>
      </c>
      <c r="H62" s="185">
        <f t="shared" si="3"/>
        <v>1435634.2000000002</v>
      </c>
      <c r="I62" s="20" t="s">
        <v>1628</v>
      </c>
    </row>
    <row r="63" spans="1:9" ht="56.25" x14ac:dyDescent="0.25">
      <c r="A63" s="14">
        <v>61</v>
      </c>
      <c r="B63" s="15" t="s">
        <v>2764</v>
      </c>
      <c r="C63" s="16" t="s">
        <v>743</v>
      </c>
      <c r="D63" s="31" t="s">
        <v>1393</v>
      </c>
      <c r="E63" s="18">
        <v>2014</v>
      </c>
      <c r="F63" s="18">
        <v>2014</v>
      </c>
      <c r="G63" s="19">
        <v>19000</v>
      </c>
      <c r="H63" s="185">
        <f t="shared" si="3"/>
        <v>174629</v>
      </c>
      <c r="I63" s="20" t="s">
        <v>1394</v>
      </c>
    </row>
    <row r="64" spans="1:9" ht="37.5" x14ac:dyDescent="0.25">
      <c r="A64" s="14">
        <v>62</v>
      </c>
      <c r="B64" s="15" t="s">
        <v>1388</v>
      </c>
      <c r="C64" s="16" t="s">
        <v>743</v>
      </c>
      <c r="D64" s="31" t="s">
        <v>1629</v>
      </c>
      <c r="E64" s="18">
        <v>2014</v>
      </c>
      <c r="F64" s="18">
        <v>2014</v>
      </c>
      <c r="G64" s="19">
        <v>111000</v>
      </c>
      <c r="H64" s="185">
        <f t="shared" si="3"/>
        <v>1020201.0000000001</v>
      </c>
      <c r="I64" s="20" t="s">
        <v>1630</v>
      </c>
    </row>
    <row r="65" spans="1:9" ht="75" x14ac:dyDescent="0.25">
      <c r="A65" s="14">
        <v>63</v>
      </c>
      <c r="B65" s="15" t="s">
        <v>1395</v>
      </c>
      <c r="C65" s="16" t="s">
        <v>743</v>
      </c>
      <c r="D65" s="31" t="s">
        <v>36</v>
      </c>
      <c r="E65" s="18">
        <v>2015</v>
      </c>
      <c r="F65" s="18">
        <v>2015</v>
      </c>
      <c r="G65" s="19">
        <v>3997.25</v>
      </c>
      <c r="H65" s="185">
        <f t="shared" ref="H65:H79" si="4">PRODUCT(G65,8.568)</f>
        <v>34248.438000000002</v>
      </c>
      <c r="I65" s="20" t="s">
        <v>2765</v>
      </c>
    </row>
    <row r="66" spans="1:9" ht="131.25" x14ac:dyDescent="0.25">
      <c r="A66" s="14">
        <v>64</v>
      </c>
      <c r="B66" s="15" t="s">
        <v>1635</v>
      </c>
      <c r="C66" s="16" t="s">
        <v>743</v>
      </c>
      <c r="D66" s="31" t="s">
        <v>1634</v>
      </c>
      <c r="E66" s="18">
        <v>2015</v>
      </c>
      <c r="F66" s="18">
        <v>2015</v>
      </c>
      <c r="G66" s="19">
        <v>258618</v>
      </c>
      <c r="H66" s="185">
        <f t="shared" si="4"/>
        <v>2215839.0239999997</v>
      </c>
      <c r="I66" s="20" t="s">
        <v>1631</v>
      </c>
    </row>
    <row r="67" spans="1:9" ht="56.25" x14ac:dyDescent="0.25">
      <c r="A67" s="14">
        <v>65</v>
      </c>
      <c r="B67" s="15" t="s">
        <v>1633</v>
      </c>
      <c r="C67" s="16" t="s">
        <v>743</v>
      </c>
      <c r="D67" s="31" t="s">
        <v>33</v>
      </c>
      <c r="E67" s="18">
        <v>2015</v>
      </c>
      <c r="F67" s="18">
        <v>2015</v>
      </c>
      <c r="G67" s="19">
        <v>671553</v>
      </c>
      <c r="H67" s="185">
        <f t="shared" si="4"/>
        <v>5753866.1039999994</v>
      </c>
      <c r="I67" s="20" t="s">
        <v>1632</v>
      </c>
    </row>
    <row r="68" spans="1:9" ht="112.5" x14ac:dyDescent="0.25">
      <c r="A68" s="14">
        <v>66</v>
      </c>
      <c r="B68" s="15" t="s">
        <v>593</v>
      </c>
      <c r="C68" s="16" t="s">
        <v>743</v>
      </c>
      <c r="D68" s="31" t="s">
        <v>30</v>
      </c>
      <c r="E68" s="18">
        <v>2015</v>
      </c>
      <c r="F68" s="18">
        <v>2015</v>
      </c>
      <c r="G68" s="19">
        <v>233640</v>
      </c>
      <c r="H68" s="185">
        <f t="shared" si="4"/>
        <v>2001827.52</v>
      </c>
      <c r="I68" s="20" t="s">
        <v>1402</v>
      </c>
    </row>
    <row r="69" spans="1:9" ht="75" x14ac:dyDescent="0.25">
      <c r="A69" s="14">
        <v>67</v>
      </c>
      <c r="B69" s="15" t="s">
        <v>1396</v>
      </c>
      <c r="C69" s="16" t="s">
        <v>743</v>
      </c>
      <c r="D69" s="31" t="s">
        <v>30</v>
      </c>
      <c r="E69" s="18">
        <v>2015</v>
      </c>
      <c r="F69" s="18">
        <v>2015</v>
      </c>
      <c r="G69" s="19">
        <v>58994.1</v>
      </c>
      <c r="H69" s="185">
        <f t="shared" si="4"/>
        <v>505461.44879999995</v>
      </c>
      <c r="I69" s="20" t="s">
        <v>1403</v>
      </c>
    </row>
    <row r="70" spans="1:9" ht="93.75" x14ac:dyDescent="0.25">
      <c r="A70" s="14">
        <v>68</v>
      </c>
      <c r="B70" s="15" t="s">
        <v>593</v>
      </c>
      <c r="C70" s="16" t="s">
        <v>743</v>
      </c>
      <c r="D70" s="31" t="s">
        <v>13</v>
      </c>
      <c r="E70" s="18">
        <v>2015</v>
      </c>
      <c r="F70" s="18">
        <v>2015</v>
      </c>
      <c r="G70" s="19">
        <v>524671.4</v>
      </c>
      <c r="H70" s="185">
        <f t="shared" si="4"/>
        <v>4495384.5552000003</v>
      </c>
      <c r="I70" s="20" t="s">
        <v>1404</v>
      </c>
    </row>
    <row r="71" spans="1:9" ht="87.75" customHeight="1" x14ac:dyDescent="0.25">
      <c r="A71" s="14">
        <v>69</v>
      </c>
      <c r="B71" s="15" t="s">
        <v>593</v>
      </c>
      <c r="C71" s="16" t="s">
        <v>743</v>
      </c>
      <c r="D71" s="31" t="s">
        <v>36</v>
      </c>
      <c r="E71" s="18">
        <v>2015</v>
      </c>
      <c r="F71" s="18">
        <v>2015</v>
      </c>
      <c r="G71" s="19">
        <v>54480</v>
      </c>
      <c r="H71" s="185">
        <f t="shared" si="4"/>
        <v>466784.63999999996</v>
      </c>
      <c r="I71" s="20" t="s">
        <v>1405</v>
      </c>
    </row>
    <row r="72" spans="1:9" ht="56.25" x14ac:dyDescent="0.25">
      <c r="A72" s="14">
        <v>70</v>
      </c>
      <c r="B72" s="15" t="s">
        <v>1397</v>
      </c>
      <c r="C72" s="16" t="s">
        <v>743</v>
      </c>
      <c r="D72" s="31" t="s">
        <v>9</v>
      </c>
      <c r="E72" s="18">
        <v>2015</v>
      </c>
      <c r="F72" s="18">
        <v>2015</v>
      </c>
      <c r="G72" s="19">
        <v>75000</v>
      </c>
      <c r="H72" s="185">
        <f t="shared" si="4"/>
        <v>642600</v>
      </c>
      <c r="I72" s="20" t="s">
        <v>1406</v>
      </c>
    </row>
    <row r="73" spans="1:9" ht="37.5" x14ac:dyDescent="0.25">
      <c r="A73" s="14">
        <v>71</v>
      </c>
      <c r="B73" s="15" t="s">
        <v>1398</v>
      </c>
      <c r="C73" s="16" t="s">
        <v>743</v>
      </c>
      <c r="D73" s="31" t="s">
        <v>9</v>
      </c>
      <c r="E73" s="18">
        <v>2015</v>
      </c>
      <c r="F73" s="18">
        <v>2015</v>
      </c>
      <c r="G73" s="19">
        <v>38925.01</v>
      </c>
      <c r="H73" s="185">
        <f t="shared" si="4"/>
        <v>333509.48567999998</v>
      </c>
      <c r="I73" s="20" t="s">
        <v>1406</v>
      </c>
    </row>
    <row r="74" spans="1:9" ht="56.25" x14ac:dyDescent="0.25">
      <c r="A74" s="14">
        <v>72</v>
      </c>
      <c r="B74" s="15" t="s">
        <v>1397</v>
      </c>
      <c r="C74" s="16" t="s">
        <v>743</v>
      </c>
      <c r="D74" s="31" t="s">
        <v>36</v>
      </c>
      <c r="E74" s="18">
        <v>2015</v>
      </c>
      <c r="F74" s="18">
        <v>2015</v>
      </c>
      <c r="G74" s="19">
        <v>126500</v>
      </c>
      <c r="H74" s="185">
        <f t="shared" si="4"/>
        <v>1083852</v>
      </c>
      <c r="I74" s="20" t="s">
        <v>2731</v>
      </c>
    </row>
    <row r="75" spans="1:9" ht="93.75" x14ac:dyDescent="0.25">
      <c r="A75" s="14">
        <v>73</v>
      </c>
      <c r="B75" s="15" t="s">
        <v>593</v>
      </c>
      <c r="C75" s="16" t="s">
        <v>743</v>
      </c>
      <c r="D75" s="31" t="s">
        <v>34</v>
      </c>
      <c r="E75" s="18">
        <v>2015</v>
      </c>
      <c r="F75" s="18">
        <v>2015</v>
      </c>
      <c r="G75" s="19">
        <v>141895</v>
      </c>
      <c r="H75" s="185">
        <f t="shared" si="4"/>
        <v>1215756.3599999999</v>
      </c>
      <c r="I75" s="20" t="s">
        <v>1636</v>
      </c>
    </row>
    <row r="76" spans="1:9" ht="75" x14ac:dyDescent="0.25">
      <c r="A76" s="14">
        <v>74</v>
      </c>
      <c r="B76" s="15" t="s">
        <v>1399</v>
      </c>
      <c r="C76" s="16" t="s">
        <v>743</v>
      </c>
      <c r="D76" s="31" t="s">
        <v>490</v>
      </c>
      <c r="E76" s="18">
        <v>2015</v>
      </c>
      <c r="F76" s="18">
        <v>2015</v>
      </c>
      <c r="G76" s="19">
        <v>95746</v>
      </c>
      <c r="H76" s="185">
        <f t="shared" si="4"/>
        <v>820351.728</v>
      </c>
      <c r="I76" s="20" t="s">
        <v>1637</v>
      </c>
    </row>
    <row r="77" spans="1:9" ht="37.5" x14ac:dyDescent="0.25">
      <c r="A77" s="14">
        <v>75</v>
      </c>
      <c r="B77" s="15" t="s">
        <v>1400</v>
      </c>
      <c r="C77" s="16" t="s">
        <v>743</v>
      </c>
      <c r="D77" s="31" t="s">
        <v>1407</v>
      </c>
      <c r="E77" s="18">
        <v>2015</v>
      </c>
      <c r="F77" s="18">
        <v>2015</v>
      </c>
      <c r="G77" s="19">
        <v>4640.8999999999996</v>
      </c>
      <c r="H77" s="185">
        <f t="shared" si="4"/>
        <v>39763.231199999995</v>
      </c>
      <c r="I77" s="20" t="s">
        <v>1401</v>
      </c>
    </row>
    <row r="78" spans="1:9" ht="122.25" customHeight="1" x14ac:dyDescent="0.25">
      <c r="A78" s="14">
        <v>76</v>
      </c>
      <c r="B78" s="15" t="s">
        <v>593</v>
      </c>
      <c r="C78" s="16" t="s">
        <v>743</v>
      </c>
      <c r="D78" s="31" t="s">
        <v>13</v>
      </c>
      <c r="E78" s="18">
        <v>2015</v>
      </c>
      <c r="F78" s="18">
        <v>2015</v>
      </c>
      <c r="G78" s="19">
        <v>60000</v>
      </c>
      <c r="H78" s="185">
        <f t="shared" si="4"/>
        <v>514080</v>
      </c>
      <c r="I78" s="20" t="s">
        <v>1409</v>
      </c>
    </row>
    <row r="79" spans="1:9" ht="104.25" customHeight="1" x14ac:dyDescent="0.25">
      <c r="A79" s="14">
        <v>77</v>
      </c>
      <c r="B79" s="15" t="s">
        <v>1400</v>
      </c>
      <c r="C79" s="16" t="s">
        <v>743</v>
      </c>
      <c r="D79" s="31" t="s">
        <v>1407</v>
      </c>
      <c r="E79" s="18">
        <v>2015</v>
      </c>
      <c r="F79" s="18">
        <v>2015</v>
      </c>
      <c r="G79" s="19">
        <v>662567</v>
      </c>
      <c r="H79" s="185">
        <f t="shared" si="4"/>
        <v>5676874.0559999999</v>
      </c>
      <c r="I79" s="20" t="s">
        <v>1408</v>
      </c>
    </row>
    <row r="80" spans="1:9" ht="150" x14ac:dyDescent="0.25">
      <c r="A80" s="14">
        <v>78</v>
      </c>
      <c r="B80" s="15" t="s">
        <v>356</v>
      </c>
      <c r="C80" s="16" t="s">
        <v>743</v>
      </c>
      <c r="D80" s="31" t="s">
        <v>490</v>
      </c>
      <c r="E80" s="18">
        <v>2016</v>
      </c>
      <c r="F80" s="18">
        <v>2016</v>
      </c>
      <c r="G80" s="19">
        <v>333940</v>
      </c>
      <c r="H80" s="185">
        <f t="shared" ref="H80:H103" si="5">PRODUCT(G80,7.971)</f>
        <v>2661835.7400000002</v>
      </c>
      <c r="I80" s="20" t="s">
        <v>2766</v>
      </c>
    </row>
    <row r="81" spans="1:9" ht="37.5" x14ac:dyDescent="0.25">
      <c r="A81" s="14">
        <v>79</v>
      </c>
      <c r="B81" s="15" t="s">
        <v>354</v>
      </c>
      <c r="C81" s="16" t="s">
        <v>743</v>
      </c>
      <c r="D81" s="31" t="s">
        <v>490</v>
      </c>
      <c r="E81" s="18">
        <v>2016</v>
      </c>
      <c r="F81" s="18">
        <v>2016</v>
      </c>
      <c r="G81" s="19">
        <v>95639</v>
      </c>
      <c r="H81" s="185">
        <f t="shared" si="5"/>
        <v>762338.46900000004</v>
      </c>
      <c r="I81" s="20" t="s">
        <v>1412</v>
      </c>
    </row>
    <row r="82" spans="1:9" ht="131.25" x14ac:dyDescent="0.25">
      <c r="A82" s="14">
        <v>80</v>
      </c>
      <c r="B82" s="15" t="s">
        <v>2767</v>
      </c>
      <c r="C82" s="16" t="s">
        <v>743</v>
      </c>
      <c r="D82" s="31" t="s">
        <v>13</v>
      </c>
      <c r="E82" s="18">
        <v>2016</v>
      </c>
      <c r="F82" s="18">
        <v>2016</v>
      </c>
      <c r="G82" s="19">
        <v>1177423</v>
      </c>
      <c r="H82" s="185">
        <f t="shared" si="5"/>
        <v>9385238.7330000009</v>
      </c>
      <c r="I82" s="20" t="s">
        <v>1638</v>
      </c>
    </row>
    <row r="83" spans="1:9" ht="56.25" x14ac:dyDescent="0.25">
      <c r="A83" s="14">
        <v>81</v>
      </c>
      <c r="B83" s="15" t="s">
        <v>2767</v>
      </c>
      <c r="C83" s="16" t="s">
        <v>743</v>
      </c>
      <c r="D83" s="31" t="s">
        <v>9</v>
      </c>
      <c r="E83" s="18">
        <v>2015</v>
      </c>
      <c r="F83" s="18">
        <v>2016</v>
      </c>
      <c r="G83" s="19">
        <v>436005.52</v>
      </c>
      <c r="H83" s="185">
        <f t="shared" si="5"/>
        <v>3475399.9999200003</v>
      </c>
      <c r="I83" s="20" t="s">
        <v>1413</v>
      </c>
    </row>
    <row r="84" spans="1:9" ht="93.75" x14ac:dyDescent="0.25">
      <c r="A84" s="14">
        <v>82</v>
      </c>
      <c r="B84" s="15" t="s">
        <v>2767</v>
      </c>
      <c r="C84" s="16" t="s">
        <v>743</v>
      </c>
      <c r="D84" s="31" t="s">
        <v>36</v>
      </c>
      <c r="E84" s="18">
        <v>2016</v>
      </c>
      <c r="F84" s="18">
        <v>2016</v>
      </c>
      <c r="G84" s="19">
        <v>499440.9</v>
      </c>
      <c r="H84" s="185">
        <f t="shared" si="5"/>
        <v>3981043.4139</v>
      </c>
      <c r="I84" s="20" t="s">
        <v>2768</v>
      </c>
    </row>
    <row r="85" spans="1:9" ht="93.75" x14ac:dyDescent="0.25">
      <c r="A85" s="14">
        <v>83</v>
      </c>
      <c r="B85" s="15" t="s">
        <v>1410</v>
      </c>
      <c r="C85" s="16" t="s">
        <v>743</v>
      </c>
      <c r="D85" s="31" t="s">
        <v>490</v>
      </c>
      <c r="E85" s="18">
        <v>2016</v>
      </c>
      <c r="F85" s="18">
        <v>2016</v>
      </c>
      <c r="G85" s="19">
        <v>239953</v>
      </c>
      <c r="H85" s="185">
        <f t="shared" si="5"/>
        <v>1912665.3630000001</v>
      </c>
      <c r="I85" s="20" t="s">
        <v>1639</v>
      </c>
    </row>
    <row r="86" spans="1:9" ht="56.25" x14ac:dyDescent="0.25">
      <c r="A86" s="14">
        <v>84</v>
      </c>
      <c r="B86" s="15" t="s">
        <v>1410</v>
      </c>
      <c r="C86" s="16" t="s">
        <v>743</v>
      </c>
      <c r="D86" s="31" t="s">
        <v>30</v>
      </c>
      <c r="E86" s="18">
        <v>2016</v>
      </c>
      <c r="F86" s="18">
        <v>2016</v>
      </c>
      <c r="G86" s="19">
        <v>61360</v>
      </c>
      <c r="H86" s="185">
        <f t="shared" si="5"/>
        <v>489100.56</v>
      </c>
      <c r="I86" s="20" t="s">
        <v>1414</v>
      </c>
    </row>
    <row r="87" spans="1:9" ht="56.25" x14ac:dyDescent="0.25">
      <c r="A87" s="14">
        <v>85</v>
      </c>
      <c r="B87" s="15" t="s">
        <v>1410</v>
      </c>
      <c r="C87" s="16" t="s">
        <v>743</v>
      </c>
      <c r="D87" s="31" t="s">
        <v>14</v>
      </c>
      <c r="E87" s="18">
        <v>2016</v>
      </c>
      <c r="F87" s="18">
        <v>2016</v>
      </c>
      <c r="G87" s="19">
        <v>134997.9</v>
      </c>
      <c r="H87" s="185">
        <f t="shared" si="5"/>
        <v>1076068.2608999999</v>
      </c>
      <c r="I87" s="20" t="s">
        <v>1415</v>
      </c>
    </row>
    <row r="88" spans="1:9" ht="37.5" x14ac:dyDescent="0.25">
      <c r="A88" s="14">
        <v>86</v>
      </c>
      <c r="B88" s="15" t="s">
        <v>1410</v>
      </c>
      <c r="C88" s="16" t="s">
        <v>743</v>
      </c>
      <c r="D88" s="31" t="s">
        <v>9</v>
      </c>
      <c r="E88" s="18">
        <v>2016</v>
      </c>
      <c r="F88" s="18">
        <v>2016</v>
      </c>
      <c r="G88" s="19">
        <v>15610.81</v>
      </c>
      <c r="H88" s="185">
        <f t="shared" si="5"/>
        <v>124433.76651</v>
      </c>
      <c r="I88" s="20" t="s">
        <v>1416</v>
      </c>
    </row>
    <row r="89" spans="1:9" ht="56.25" x14ac:dyDescent="0.25">
      <c r="A89" s="14">
        <v>87</v>
      </c>
      <c r="B89" s="15" t="s">
        <v>1640</v>
      </c>
      <c r="C89" s="16" t="s">
        <v>743</v>
      </c>
      <c r="D89" s="31" t="s">
        <v>15</v>
      </c>
      <c r="E89" s="18">
        <v>2016</v>
      </c>
      <c r="F89" s="18">
        <v>2016</v>
      </c>
      <c r="G89" s="19">
        <v>380668</v>
      </c>
      <c r="H89" s="185">
        <f t="shared" si="5"/>
        <v>3034304.628</v>
      </c>
      <c r="I89" s="20" t="s">
        <v>1486</v>
      </c>
    </row>
    <row r="90" spans="1:9" ht="56.25" x14ac:dyDescent="0.25">
      <c r="A90" s="14">
        <v>88</v>
      </c>
      <c r="B90" s="15" t="s">
        <v>1411</v>
      </c>
      <c r="C90" s="16" t="s">
        <v>743</v>
      </c>
      <c r="D90" s="31" t="s">
        <v>15</v>
      </c>
      <c r="E90" s="18">
        <v>2016</v>
      </c>
      <c r="F90" s="18">
        <v>2016</v>
      </c>
      <c r="G90" s="19">
        <v>61950</v>
      </c>
      <c r="H90" s="185">
        <f t="shared" si="5"/>
        <v>493803.45</v>
      </c>
      <c r="I90" s="20" t="s">
        <v>549</v>
      </c>
    </row>
    <row r="91" spans="1:9" ht="51.75" customHeight="1" x14ac:dyDescent="0.25">
      <c r="A91" s="14">
        <v>89</v>
      </c>
      <c r="B91" s="15" t="s">
        <v>2769</v>
      </c>
      <c r="C91" s="16" t="s">
        <v>743</v>
      </c>
      <c r="D91" s="31" t="s">
        <v>490</v>
      </c>
      <c r="E91" s="18">
        <v>2016</v>
      </c>
      <c r="F91" s="18">
        <v>2016</v>
      </c>
      <c r="G91" s="19">
        <v>3800</v>
      </c>
      <c r="H91" s="185">
        <f t="shared" si="5"/>
        <v>30289.8</v>
      </c>
      <c r="I91" s="20" t="s">
        <v>1641</v>
      </c>
    </row>
    <row r="92" spans="1:9" ht="48.75" customHeight="1" x14ac:dyDescent="0.25">
      <c r="A92" s="14">
        <v>90</v>
      </c>
      <c r="B92" s="15" t="s">
        <v>2769</v>
      </c>
      <c r="C92" s="16" t="s">
        <v>743</v>
      </c>
      <c r="D92" s="31" t="s">
        <v>490</v>
      </c>
      <c r="E92" s="18">
        <v>2016</v>
      </c>
      <c r="F92" s="18">
        <v>2016</v>
      </c>
      <c r="G92" s="19">
        <v>2947.45</v>
      </c>
      <c r="H92" s="185">
        <f t="shared" si="5"/>
        <v>23494.123949999997</v>
      </c>
      <c r="I92" s="20" t="s">
        <v>1401</v>
      </c>
    </row>
    <row r="93" spans="1:9" ht="75" x14ac:dyDescent="0.25">
      <c r="A93" s="14">
        <v>91</v>
      </c>
      <c r="B93" s="15" t="s">
        <v>1424</v>
      </c>
      <c r="C93" s="16" t="s">
        <v>743</v>
      </c>
      <c r="D93" s="31" t="s">
        <v>15</v>
      </c>
      <c r="E93" s="18">
        <v>2016</v>
      </c>
      <c r="F93" s="18">
        <v>2016</v>
      </c>
      <c r="G93" s="19">
        <v>359184.51</v>
      </c>
      <c r="H93" s="185">
        <f t="shared" si="5"/>
        <v>2863059.72921</v>
      </c>
      <c r="I93" s="20" t="s">
        <v>1417</v>
      </c>
    </row>
    <row r="94" spans="1:9" ht="56.25" x14ac:dyDescent="0.25">
      <c r="A94" s="14">
        <v>92</v>
      </c>
      <c r="B94" s="15" t="s">
        <v>2767</v>
      </c>
      <c r="C94" s="16" t="s">
        <v>743</v>
      </c>
      <c r="D94" s="31" t="s">
        <v>997</v>
      </c>
      <c r="E94" s="18">
        <v>2016</v>
      </c>
      <c r="F94" s="18">
        <v>2016</v>
      </c>
      <c r="G94" s="19">
        <v>59977.1</v>
      </c>
      <c r="H94" s="185">
        <f t="shared" si="5"/>
        <v>478077.46409999998</v>
      </c>
      <c r="I94" s="20" t="s">
        <v>1418</v>
      </c>
    </row>
    <row r="95" spans="1:9" ht="56.25" x14ac:dyDescent="0.25">
      <c r="A95" s="14">
        <v>93</v>
      </c>
      <c r="B95" s="15" t="s">
        <v>1424</v>
      </c>
      <c r="C95" s="16" t="s">
        <v>743</v>
      </c>
      <c r="D95" s="31" t="s">
        <v>490</v>
      </c>
      <c r="E95" s="18">
        <v>2016</v>
      </c>
      <c r="F95" s="18">
        <v>2016</v>
      </c>
      <c r="G95" s="19">
        <v>296000</v>
      </c>
      <c r="H95" s="185">
        <f t="shared" si="5"/>
        <v>2359416</v>
      </c>
      <c r="I95" s="20" t="s">
        <v>1419</v>
      </c>
    </row>
    <row r="96" spans="1:9" ht="37.5" x14ac:dyDescent="0.25">
      <c r="A96" s="14">
        <v>94</v>
      </c>
      <c r="B96" s="15" t="s">
        <v>1424</v>
      </c>
      <c r="C96" s="16" t="s">
        <v>743</v>
      </c>
      <c r="D96" s="31" t="s">
        <v>490</v>
      </c>
      <c r="E96" s="18">
        <v>2016</v>
      </c>
      <c r="F96" s="18">
        <v>2016</v>
      </c>
      <c r="G96" s="19">
        <v>17000</v>
      </c>
      <c r="H96" s="185">
        <f t="shared" si="5"/>
        <v>135507</v>
      </c>
      <c r="I96" s="20" t="s">
        <v>1420</v>
      </c>
    </row>
    <row r="97" spans="1:9" ht="75" x14ac:dyDescent="0.25">
      <c r="A97" s="14">
        <v>95</v>
      </c>
      <c r="B97" s="15" t="s">
        <v>2767</v>
      </c>
      <c r="C97" s="16" t="s">
        <v>743</v>
      </c>
      <c r="D97" s="31" t="s">
        <v>13</v>
      </c>
      <c r="E97" s="18">
        <v>2016</v>
      </c>
      <c r="F97" s="18">
        <v>2016</v>
      </c>
      <c r="G97" s="19">
        <v>61270.32</v>
      </c>
      <c r="H97" s="185">
        <f t="shared" si="5"/>
        <v>488385.72071999998</v>
      </c>
      <c r="I97" s="20" t="s">
        <v>1421</v>
      </c>
    </row>
    <row r="98" spans="1:9" ht="56.25" x14ac:dyDescent="0.25">
      <c r="A98" s="14">
        <v>96</v>
      </c>
      <c r="B98" s="15" t="s">
        <v>2767</v>
      </c>
      <c r="C98" s="16" t="s">
        <v>743</v>
      </c>
      <c r="D98" s="31" t="s">
        <v>13</v>
      </c>
      <c r="E98" s="18">
        <v>2016</v>
      </c>
      <c r="F98" s="18">
        <v>2016</v>
      </c>
      <c r="G98" s="19">
        <v>59802.400000000001</v>
      </c>
      <c r="H98" s="185">
        <f t="shared" si="5"/>
        <v>476684.93040000001</v>
      </c>
      <c r="I98" s="20" t="s">
        <v>1422</v>
      </c>
    </row>
    <row r="99" spans="1:9" ht="75" x14ac:dyDescent="0.25">
      <c r="A99" s="14">
        <v>97</v>
      </c>
      <c r="B99" s="15" t="s">
        <v>2767</v>
      </c>
      <c r="C99" s="16" t="s">
        <v>743</v>
      </c>
      <c r="D99" s="31" t="s">
        <v>13</v>
      </c>
      <c r="E99" s="18">
        <v>2016</v>
      </c>
      <c r="F99" s="18">
        <v>2016</v>
      </c>
      <c r="G99" s="19">
        <v>59885</v>
      </c>
      <c r="H99" s="185">
        <f t="shared" si="5"/>
        <v>477343.33500000002</v>
      </c>
      <c r="I99" s="20" t="s">
        <v>1421</v>
      </c>
    </row>
    <row r="100" spans="1:9" x14ac:dyDescent="0.25">
      <c r="A100" s="14">
        <v>98</v>
      </c>
      <c r="B100" s="15" t="s">
        <v>1410</v>
      </c>
      <c r="C100" s="16" t="s">
        <v>743</v>
      </c>
      <c r="D100" s="31" t="s">
        <v>36</v>
      </c>
      <c r="E100" s="18">
        <v>2016</v>
      </c>
      <c r="F100" s="18">
        <v>2016</v>
      </c>
      <c r="G100" s="19">
        <v>44922.6</v>
      </c>
      <c r="H100" s="185">
        <f t="shared" si="5"/>
        <v>358078.04459999996</v>
      </c>
      <c r="I100" s="20" t="s">
        <v>1261</v>
      </c>
    </row>
    <row r="101" spans="1:9" ht="93.75" x14ac:dyDescent="0.25">
      <c r="A101" s="14">
        <v>99</v>
      </c>
      <c r="B101" s="15" t="s">
        <v>2770</v>
      </c>
      <c r="C101" s="16" t="s">
        <v>743</v>
      </c>
      <c r="D101" s="31" t="s">
        <v>15</v>
      </c>
      <c r="E101" s="18">
        <v>2016</v>
      </c>
      <c r="F101" s="18">
        <v>2016</v>
      </c>
      <c r="G101" s="19">
        <v>49980</v>
      </c>
      <c r="H101" s="185">
        <f t="shared" si="5"/>
        <v>398390.58</v>
      </c>
      <c r="I101" s="20" t="s">
        <v>503</v>
      </c>
    </row>
    <row r="102" spans="1:9" ht="56.25" x14ac:dyDescent="0.25">
      <c r="A102" s="14">
        <v>100</v>
      </c>
      <c r="B102" s="15" t="s">
        <v>2767</v>
      </c>
      <c r="C102" s="16" t="s">
        <v>743</v>
      </c>
      <c r="D102" s="31" t="s">
        <v>490</v>
      </c>
      <c r="E102" s="18">
        <v>2016</v>
      </c>
      <c r="F102" s="18">
        <v>2016</v>
      </c>
      <c r="G102" s="19">
        <v>59991.199999999997</v>
      </c>
      <c r="H102" s="185">
        <f t="shared" si="5"/>
        <v>478189.85519999999</v>
      </c>
      <c r="I102" s="20" t="s">
        <v>1423</v>
      </c>
    </row>
    <row r="103" spans="1:9" ht="56.25" x14ac:dyDescent="0.25">
      <c r="A103" s="14">
        <v>101</v>
      </c>
      <c r="B103" s="15" t="s">
        <v>2767</v>
      </c>
      <c r="C103" s="16" t="s">
        <v>743</v>
      </c>
      <c r="D103" s="31" t="s">
        <v>490</v>
      </c>
      <c r="E103" s="18">
        <v>2016</v>
      </c>
      <c r="F103" s="18">
        <v>2016</v>
      </c>
      <c r="G103" s="19">
        <v>59987.66</v>
      </c>
      <c r="H103" s="185">
        <f t="shared" si="5"/>
        <v>478161.63786000002</v>
      </c>
      <c r="I103" s="20" t="s">
        <v>1642</v>
      </c>
    </row>
    <row r="104" spans="1:9" ht="56.25" x14ac:dyDescent="0.25">
      <c r="A104" s="14">
        <v>102</v>
      </c>
      <c r="B104" s="15" t="s">
        <v>2771</v>
      </c>
      <c r="C104" s="16" t="s">
        <v>743</v>
      </c>
      <c r="D104" s="31" t="s">
        <v>15</v>
      </c>
      <c r="E104" s="18">
        <v>2017</v>
      </c>
      <c r="F104" s="18">
        <v>2017</v>
      </c>
      <c r="G104" s="19">
        <v>19980</v>
      </c>
      <c r="H104" s="185">
        <f t="shared" ref="H104:H121" si="6">PRODUCT(G104,7.241)</f>
        <v>144675.18</v>
      </c>
      <c r="I104" s="20" t="s">
        <v>3055</v>
      </c>
    </row>
    <row r="105" spans="1:9" ht="93.75" x14ac:dyDescent="0.25">
      <c r="A105" s="14">
        <v>103</v>
      </c>
      <c r="B105" s="15" t="s">
        <v>1424</v>
      </c>
      <c r="C105" s="16" t="s">
        <v>743</v>
      </c>
      <c r="D105" s="31" t="s">
        <v>15</v>
      </c>
      <c r="E105" s="18">
        <v>2017</v>
      </c>
      <c r="F105" s="18">
        <v>2017</v>
      </c>
      <c r="G105" s="19">
        <v>918208</v>
      </c>
      <c r="H105" s="185">
        <f t="shared" si="6"/>
        <v>6648744.1279999996</v>
      </c>
      <c r="I105" s="20" t="s">
        <v>2772</v>
      </c>
    </row>
    <row r="106" spans="1:9" ht="131.25" x14ac:dyDescent="0.25">
      <c r="A106" s="14">
        <v>104</v>
      </c>
      <c r="B106" s="15" t="s">
        <v>357</v>
      </c>
      <c r="C106" s="16" t="s">
        <v>743</v>
      </c>
      <c r="D106" s="31" t="s">
        <v>15</v>
      </c>
      <c r="E106" s="18">
        <v>2017</v>
      </c>
      <c r="F106" s="18">
        <v>2017</v>
      </c>
      <c r="G106" s="19">
        <v>580000</v>
      </c>
      <c r="H106" s="185">
        <f t="shared" si="6"/>
        <v>4199780</v>
      </c>
      <c r="I106" s="20" t="s">
        <v>2773</v>
      </c>
    </row>
    <row r="107" spans="1:9" ht="56.25" x14ac:dyDescent="0.25">
      <c r="A107" s="14">
        <v>105</v>
      </c>
      <c r="B107" s="15" t="s">
        <v>1399</v>
      </c>
      <c r="C107" s="16" t="s">
        <v>743</v>
      </c>
      <c r="D107" s="31" t="s">
        <v>490</v>
      </c>
      <c r="E107" s="18">
        <v>2017</v>
      </c>
      <c r="F107" s="18">
        <v>2017</v>
      </c>
      <c r="G107" s="19">
        <v>3732.87</v>
      </c>
      <c r="H107" s="185">
        <f t="shared" si="6"/>
        <v>27029.711669999997</v>
      </c>
      <c r="I107" s="20" t="s">
        <v>1434</v>
      </c>
    </row>
    <row r="108" spans="1:9" ht="56.25" x14ac:dyDescent="0.25">
      <c r="A108" s="14">
        <v>106</v>
      </c>
      <c r="B108" s="15" t="s">
        <v>1399</v>
      </c>
      <c r="C108" s="16" t="s">
        <v>743</v>
      </c>
      <c r="D108" s="31" t="s">
        <v>490</v>
      </c>
      <c r="E108" s="18">
        <v>2017</v>
      </c>
      <c r="F108" s="18">
        <v>2017</v>
      </c>
      <c r="G108" s="19">
        <v>19999.82</v>
      </c>
      <c r="H108" s="185">
        <f t="shared" si="6"/>
        <v>144818.69662</v>
      </c>
      <c r="I108" s="20" t="s">
        <v>1435</v>
      </c>
    </row>
    <row r="109" spans="1:9" ht="56.25" x14ac:dyDescent="0.25">
      <c r="A109" s="14">
        <v>107</v>
      </c>
      <c r="B109" s="15" t="s">
        <v>1399</v>
      </c>
      <c r="C109" s="16" t="s">
        <v>743</v>
      </c>
      <c r="D109" s="31" t="s">
        <v>490</v>
      </c>
      <c r="E109" s="18">
        <v>2017</v>
      </c>
      <c r="F109" s="18">
        <v>2017</v>
      </c>
      <c r="G109" s="19">
        <v>2928.78</v>
      </c>
      <c r="H109" s="185">
        <f t="shared" si="6"/>
        <v>21207.295979999999</v>
      </c>
      <c r="I109" s="20" t="s">
        <v>1436</v>
      </c>
    </row>
    <row r="110" spans="1:9" ht="56.25" x14ac:dyDescent="0.25">
      <c r="A110" s="14">
        <v>108</v>
      </c>
      <c r="B110" s="15" t="s">
        <v>1399</v>
      </c>
      <c r="C110" s="16" t="s">
        <v>743</v>
      </c>
      <c r="D110" s="31" t="s">
        <v>36</v>
      </c>
      <c r="E110" s="18">
        <v>2017</v>
      </c>
      <c r="F110" s="18">
        <v>2017</v>
      </c>
      <c r="G110" s="19">
        <v>49680</v>
      </c>
      <c r="H110" s="185">
        <f t="shared" si="6"/>
        <v>359732.88</v>
      </c>
      <c r="I110" s="20" t="s">
        <v>1437</v>
      </c>
    </row>
    <row r="111" spans="1:9" ht="56.25" x14ac:dyDescent="0.25">
      <c r="A111" s="14">
        <v>109</v>
      </c>
      <c r="B111" s="15" t="s">
        <v>1399</v>
      </c>
      <c r="C111" s="16" t="s">
        <v>743</v>
      </c>
      <c r="D111" s="31" t="s">
        <v>36</v>
      </c>
      <c r="E111" s="18">
        <v>2017</v>
      </c>
      <c r="F111" s="18">
        <v>2017</v>
      </c>
      <c r="G111" s="19">
        <v>24780</v>
      </c>
      <c r="H111" s="185">
        <f t="shared" si="6"/>
        <v>179431.97999999998</v>
      </c>
      <c r="I111" s="20" t="s">
        <v>1438</v>
      </c>
    </row>
    <row r="112" spans="1:9" x14ac:dyDescent="0.25">
      <c r="A112" s="14">
        <v>110</v>
      </c>
      <c r="B112" s="15" t="s">
        <v>354</v>
      </c>
      <c r="C112" s="16" t="s">
        <v>743</v>
      </c>
      <c r="D112" s="31" t="s">
        <v>490</v>
      </c>
      <c r="E112" s="18">
        <v>2017</v>
      </c>
      <c r="F112" s="18">
        <v>2017</v>
      </c>
      <c r="G112" s="19">
        <v>49996.6</v>
      </c>
      <c r="H112" s="185">
        <f t="shared" si="6"/>
        <v>362025.38059999997</v>
      </c>
      <c r="I112" s="20" t="s">
        <v>1439</v>
      </c>
    </row>
    <row r="113" spans="1:9" ht="112.5" x14ac:dyDescent="0.25">
      <c r="A113" s="14">
        <v>111</v>
      </c>
      <c r="B113" s="15" t="s">
        <v>1425</v>
      </c>
      <c r="C113" s="16" t="s">
        <v>743</v>
      </c>
      <c r="D113" s="31" t="s">
        <v>13</v>
      </c>
      <c r="E113" s="18">
        <v>2017</v>
      </c>
      <c r="F113" s="18">
        <v>2017</v>
      </c>
      <c r="G113" s="19">
        <v>505385.74</v>
      </c>
      <c r="H113" s="185">
        <f t="shared" si="6"/>
        <v>3659498.14334</v>
      </c>
      <c r="I113" s="20" t="s">
        <v>1440</v>
      </c>
    </row>
    <row r="114" spans="1:9" ht="75" x14ac:dyDescent="0.25">
      <c r="A114" s="14">
        <v>112</v>
      </c>
      <c r="B114" s="15" t="s">
        <v>1426</v>
      </c>
      <c r="C114" s="16" t="s">
        <v>743</v>
      </c>
      <c r="D114" s="31" t="s">
        <v>13</v>
      </c>
      <c r="E114" s="18">
        <v>2017</v>
      </c>
      <c r="F114" s="18">
        <v>2017</v>
      </c>
      <c r="G114" s="19">
        <v>264000</v>
      </c>
      <c r="H114" s="185">
        <f t="shared" si="6"/>
        <v>1911624</v>
      </c>
      <c r="I114" s="20" t="s">
        <v>1441</v>
      </c>
    </row>
    <row r="115" spans="1:9" ht="75" x14ac:dyDescent="0.25">
      <c r="A115" s="14">
        <v>113</v>
      </c>
      <c r="B115" s="15" t="s">
        <v>1426</v>
      </c>
      <c r="C115" s="16" t="s">
        <v>743</v>
      </c>
      <c r="D115" s="31" t="s">
        <v>13</v>
      </c>
      <c r="E115" s="18">
        <v>2017</v>
      </c>
      <c r="F115" s="18">
        <v>2017</v>
      </c>
      <c r="G115" s="19">
        <v>225000</v>
      </c>
      <c r="H115" s="185">
        <f t="shared" si="6"/>
        <v>1629225</v>
      </c>
      <c r="I115" s="20" t="s">
        <v>1442</v>
      </c>
    </row>
    <row r="116" spans="1:9" ht="75" x14ac:dyDescent="0.25">
      <c r="A116" s="14">
        <v>114</v>
      </c>
      <c r="B116" s="15" t="s">
        <v>1426</v>
      </c>
      <c r="C116" s="16" t="s">
        <v>743</v>
      </c>
      <c r="D116" s="31" t="s">
        <v>13</v>
      </c>
      <c r="E116" s="18">
        <v>2017</v>
      </c>
      <c r="F116" s="18">
        <v>2017</v>
      </c>
      <c r="G116" s="19">
        <v>68351</v>
      </c>
      <c r="H116" s="185">
        <f t="shared" si="6"/>
        <v>494929.59099999996</v>
      </c>
      <c r="I116" s="20" t="s">
        <v>1443</v>
      </c>
    </row>
    <row r="117" spans="1:9" ht="75" x14ac:dyDescent="0.25">
      <c r="A117" s="14">
        <v>115</v>
      </c>
      <c r="B117" s="15" t="s">
        <v>1427</v>
      </c>
      <c r="C117" s="16" t="s">
        <v>743</v>
      </c>
      <c r="D117" s="31" t="s">
        <v>15</v>
      </c>
      <c r="E117" s="18">
        <v>2017</v>
      </c>
      <c r="F117" s="18">
        <v>2017</v>
      </c>
      <c r="G117" s="19">
        <v>127710</v>
      </c>
      <c r="H117" s="185">
        <f t="shared" si="6"/>
        <v>924748.11</v>
      </c>
      <c r="I117" s="20" t="s">
        <v>1444</v>
      </c>
    </row>
    <row r="118" spans="1:9" ht="37.5" x14ac:dyDescent="0.25">
      <c r="A118" s="14">
        <v>116</v>
      </c>
      <c r="B118" s="15" t="s">
        <v>1410</v>
      </c>
      <c r="C118" s="16" t="s">
        <v>743</v>
      </c>
      <c r="D118" s="31" t="s">
        <v>36</v>
      </c>
      <c r="E118" s="18">
        <v>2017</v>
      </c>
      <c r="F118" s="18">
        <v>2017</v>
      </c>
      <c r="G118" s="19">
        <v>19942</v>
      </c>
      <c r="H118" s="185">
        <f t="shared" si="6"/>
        <v>144400.022</v>
      </c>
      <c r="I118" s="20" t="s">
        <v>1445</v>
      </c>
    </row>
    <row r="119" spans="1:9" ht="93.75" x14ac:dyDescent="0.25">
      <c r="A119" s="14">
        <v>117</v>
      </c>
      <c r="B119" s="15" t="s">
        <v>1410</v>
      </c>
      <c r="C119" s="16" t="s">
        <v>743</v>
      </c>
      <c r="D119" s="31" t="s">
        <v>34</v>
      </c>
      <c r="E119" s="18">
        <v>2017</v>
      </c>
      <c r="F119" s="18">
        <v>2017</v>
      </c>
      <c r="G119" s="19">
        <v>67953</v>
      </c>
      <c r="H119" s="185">
        <f t="shared" si="6"/>
        <v>492047.67299999995</v>
      </c>
      <c r="I119" s="20" t="s">
        <v>1446</v>
      </c>
    </row>
    <row r="120" spans="1:9" ht="168.75" x14ac:dyDescent="0.25">
      <c r="A120" s="14">
        <v>118</v>
      </c>
      <c r="B120" s="15" t="s">
        <v>1410</v>
      </c>
      <c r="C120" s="16" t="s">
        <v>743</v>
      </c>
      <c r="D120" s="31" t="s">
        <v>13</v>
      </c>
      <c r="E120" s="18">
        <v>2017</v>
      </c>
      <c r="F120" s="18">
        <v>2017</v>
      </c>
      <c r="G120" s="19">
        <v>63720</v>
      </c>
      <c r="H120" s="185">
        <f t="shared" si="6"/>
        <v>461396.51999999996</v>
      </c>
      <c r="I120" s="20" t="s">
        <v>2774</v>
      </c>
    </row>
    <row r="121" spans="1:9" ht="150" x14ac:dyDescent="0.25">
      <c r="A121" s="14">
        <v>119</v>
      </c>
      <c r="B121" s="15" t="s">
        <v>1410</v>
      </c>
      <c r="C121" s="16" t="s">
        <v>743</v>
      </c>
      <c r="D121" s="31" t="s">
        <v>13</v>
      </c>
      <c r="E121" s="18">
        <v>2017</v>
      </c>
      <c r="F121" s="18">
        <v>2017</v>
      </c>
      <c r="G121" s="19">
        <v>51700</v>
      </c>
      <c r="H121" s="185">
        <f t="shared" si="6"/>
        <v>374359.69999999995</v>
      </c>
      <c r="I121" s="20" t="s">
        <v>2775</v>
      </c>
    </row>
    <row r="122" spans="1:9" ht="75" x14ac:dyDescent="0.25">
      <c r="A122" s="14">
        <v>120</v>
      </c>
      <c r="B122" s="15" t="s">
        <v>2732</v>
      </c>
      <c r="C122" s="16" t="s">
        <v>743</v>
      </c>
      <c r="D122" s="31" t="s">
        <v>15</v>
      </c>
      <c r="E122" s="18">
        <v>2018</v>
      </c>
      <c r="F122" s="18">
        <v>2018</v>
      </c>
      <c r="G122" s="19">
        <v>241900</v>
      </c>
      <c r="H122" s="185">
        <f t="shared" ref="H122:H128" si="7">PRODUCT(G122,6.289)</f>
        <v>1521309.0999999999</v>
      </c>
      <c r="I122" s="20" t="s">
        <v>1643</v>
      </c>
    </row>
    <row r="123" spans="1:9" ht="56.25" x14ac:dyDescent="0.25">
      <c r="A123" s="14">
        <v>121</v>
      </c>
      <c r="B123" s="15" t="s">
        <v>1447</v>
      </c>
      <c r="C123" s="16" t="s">
        <v>743</v>
      </c>
      <c r="D123" s="31" t="s">
        <v>13</v>
      </c>
      <c r="E123" s="18">
        <v>2018</v>
      </c>
      <c r="F123" s="18">
        <v>2018</v>
      </c>
      <c r="G123" s="19">
        <v>99710</v>
      </c>
      <c r="H123" s="185">
        <f t="shared" si="7"/>
        <v>627076.18999999994</v>
      </c>
      <c r="I123" s="20" t="s">
        <v>1617</v>
      </c>
    </row>
    <row r="124" spans="1:9" ht="93.75" x14ac:dyDescent="0.25">
      <c r="A124" s="14">
        <v>122</v>
      </c>
      <c r="B124" s="15" t="s">
        <v>1448</v>
      </c>
      <c r="C124" s="16" t="s">
        <v>743</v>
      </c>
      <c r="D124" s="31" t="s">
        <v>36</v>
      </c>
      <c r="E124" s="18">
        <v>2016</v>
      </c>
      <c r="F124" s="18">
        <v>2018</v>
      </c>
      <c r="G124" s="19">
        <v>252048</v>
      </c>
      <c r="H124" s="185">
        <f t="shared" si="7"/>
        <v>1585129.872</v>
      </c>
      <c r="I124" s="20" t="s">
        <v>1644</v>
      </c>
    </row>
    <row r="125" spans="1:9" ht="56.25" x14ac:dyDescent="0.25">
      <c r="A125" s="14">
        <v>123</v>
      </c>
      <c r="B125" s="15" t="s">
        <v>1428</v>
      </c>
      <c r="C125" s="16" t="s">
        <v>743</v>
      </c>
      <c r="D125" s="31" t="s">
        <v>30</v>
      </c>
      <c r="E125" s="18">
        <v>2018</v>
      </c>
      <c r="F125" s="18">
        <v>2018</v>
      </c>
      <c r="G125" s="19">
        <v>48970</v>
      </c>
      <c r="H125" s="185">
        <f t="shared" si="7"/>
        <v>307972.32999999996</v>
      </c>
      <c r="I125" s="20" t="s">
        <v>1455</v>
      </c>
    </row>
    <row r="126" spans="1:9" ht="60.75" customHeight="1" x14ac:dyDescent="0.25">
      <c r="A126" s="14">
        <v>124</v>
      </c>
      <c r="B126" s="15" t="s">
        <v>2363</v>
      </c>
      <c r="C126" s="16" t="s">
        <v>743</v>
      </c>
      <c r="D126" s="31" t="s">
        <v>15</v>
      </c>
      <c r="E126" s="18">
        <v>2018</v>
      </c>
      <c r="F126" s="18">
        <v>2018</v>
      </c>
      <c r="G126" s="19">
        <v>78765</v>
      </c>
      <c r="H126" s="185">
        <f t="shared" si="7"/>
        <v>495353.08499999996</v>
      </c>
      <c r="I126" s="20" t="s">
        <v>1644</v>
      </c>
    </row>
    <row r="127" spans="1:9" ht="37.5" x14ac:dyDescent="0.25">
      <c r="A127" s="14">
        <v>125</v>
      </c>
      <c r="B127" s="15" t="s">
        <v>1429</v>
      </c>
      <c r="C127" s="16" t="s">
        <v>743</v>
      </c>
      <c r="D127" s="31" t="s">
        <v>15</v>
      </c>
      <c r="E127" s="18">
        <v>2018</v>
      </c>
      <c r="F127" s="18">
        <v>2018</v>
      </c>
      <c r="G127" s="19">
        <v>199388.55</v>
      </c>
      <c r="H127" s="185">
        <f t="shared" si="7"/>
        <v>1253954.5909499999</v>
      </c>
      <c r="I127" s="20" t="s">
        <v>17</v>
      </c>
    </row>
    <row r="128" spans="1:9" ht="56.25" x14ac:dyDescent="0.25">
      <c r="A128" s="14">
        <v>126</v>
      </c>
      <c r="B128" s="15" t="s">
        <v>1430</v>
      </c>
      <c r="C128" s="16" t="s">
        <v>743</v>
      </c>
      <c r="D128" s="31" t="s">
        <v>15</v>
      </c>
      <c r="E128" s="18">
        <v>2017</v>
      </c>
      <c r="F128" s="18">
        <v>2018</v>
      </c>
      <c r="G128" s="19">
        <v>1383550</v>
      </c>
      <c r="H128" s="185">
        <f t="shared" si="7"/>
        <v>8701145.9499999993</v>
      </c>
      <c r="I128" s="20" t="s">
        <v>1645</v>
      </c>
    </row>
    <row r="129" spans="1:9" ht="37.5" x14ac:dyDescent="0.25">
      <c r="A129" s="14">
        <v>127</v>
      </c>
      <c r="B129" s="15" t="s">
        <v>583</v>
      </c>
      <c r="C129" s="16" t="s">
        <v>743</v>
      </c>
      <c r="D129" s="31" t="s">
        <v>1449</v>
      </c>
      <c r="E129" s="18">
        <v>2019</v>
      </c>
      <c r="F129" s="18">
        <v>2019</v>
      </c>
      <c r="G129" s="19">
        <v>649796.56999999995</v>
      </c>
      <c r="H129" s="185">
        <f t="shared" ref="H129:H137" si="8">PRODUCT(G129,5.114)</f>
        <v>3323059.6589799998</v>
      </c>
      <c r="I129" s="20" t="s">
        <v>1646</v>
      </c>
    </row>
    <row r="130" spans="1:9" ht="37.5" x14ac:dyDescent="0.25">
      <c r="A130" s="14">
        <v>128</v>
      </c>
      <c r="B130" s="15" t="s">
        <v>1431</v>
      </c>
      <c r="C130" s="16" t="s">
        <v>743</v>
      </c>
      <c r="D130" s="31" t="s">
        <v>1449</v>
      </c>
      <c r="E130" s="18">
        <v>2019</v>
      </c>
      <c r="F130" s="18">
        <v>2019</v>
      </c>
      <c r="G130" s="19">
        <v>59980</v>
      </c>
      <c r="H130" s="185">
        <f t="shared" si="8"/>
        <v>306737.71999999997</v>
      </c>
      <c r="I130" s="20" t="s">
        <v>1647</v>
      </c>
    </row>
    <row r="131" spans="1:9" ht="37.5" x14ac:dyDescent="0.25">
      <c r="A131" s="14">
        <v>129</v>
      </c>
      <c r="B131" s="15" t="s">
        <v>1431</v>
      </c>
      <c r="C131" s="16" t="s">
        <v>743</v>
      </c>
      <c r="D131" s="31" t="s">
        <v>1449</v>
      </c>
      <c r="E131" s="18">
        <v>2019</v>
      </c>
      <c r="F131" s="18">
        <v>2019</v>
      </c>
      <c r="G131" s="19">
        <v>5000</v>
      </c>
      <c r="H131" s="185">
        <f t="shared" si="8"/>
        <v>25570</v>
      </c>
      <c r="I131" s="20" t="s">
        <v>1450</v>
      </c>
    </row>
    <row r="132" spans="1:9" ht="37.5" x14ac:dyDescent="0.25">
      <c r="A132" s="14">
        <v>130</v>
      </c>
      <c r="B132" s="15" t="s">
        <v>1431</v>
      </c>
      <c r="C132" s="16" t="s">
        <v>743</v>
      </c>
      <c r="D132" s="31" t="s">
        <v>1449</v>
      </c>
      <c r="E132" s="18">
        <v>2019</v>
      </c>
      <c r="F132" s="18">
        <v>2019</v>
      </c>
      <c r="G132" s="19">
        <v>30000</v>
      </c>
      <c r="H132" s="185">
        <f t="shared" si="8"/>
        <v>153420</v>
      </c>
      <c r="I132" s="20" t="s">
        <v>503</v>
      </c>
    </row>
    <row r="133" spans="1:9" ht="56.25" x14ac:dyDescent="0.25">
      <c r="A133" s="14">
        <v>131</v>
      </c>
      <c r="B133" s="15" t="s">
        <v>593</v>
      </c>
      <c r="C133" s="16" t="s">
        <v>743</v>
      </c>
      <c r="D133" s="31" t="s">
        <v>1449</v>
      </c>
      <c r="E133" s="18">
        <v>2019</v>
      </c>
      <c r="F133" s="18">
        <v>2019</v>
      </c>
      <c r="G133" s="19">
        <v>329958.40000000002</v>
      </c>
      <c r="H133" s="185">
        <f t="shared" si="8"/>
        <v>1687407.2576000001</v>
      </c>
      <c r="I133" s="20" t="s">
        <v>1648</v>
      </c>
    </row>
    <row r="134" spans="1:9" ht="93.75" x14ac:dyDescent="0.25">
      <c r="A134" s="14">
        <v>132</v>
      </c>
      <c r="B134" s="15" t="s">
        <v>1757</v>
      </c>
      <c r="C134" s="16" t="s">
        <v>743</v>
      </c>
      <c r="D134" s="31" t="s">
        <v>30</v>
      </c>
      <c r="E134" s="18">
        <v>2018</v>
      </c>
      <c r="F134" s="18">
        <v>2019</v>
      </c>
      <c r="G134" s="19">
        <v>2482000</v>
      </c>
      <c r="H134" s="185">
        <f t="shared" si="8"/>
        <v>12692948</v>
      </c>
      <c r="I134" s="20" t="s">
        <v>1266</v>
      </c>
    </row>
    <row r="135" spans="1:9" ht="37.5" x14ac:dyDescent="0.25">
      <c r="A135" s="14">
        <v>133</v>
      </c>
      <c r="B135" s="15" t="s">
        <v>1432</v>
      </c>
      <c r="C135" s="16" t="s">
        <v>743</v>
      </c>
      <c r="D135" s="31" t="s">
        <v>1451</v>
      </c>
      <c r="E135" s="18">
        <v>2018</v>
      </c>
      <c r="F135" s="18">
        <v>2019</v>
      </c>
      <c r="G135" s="19">
        <v>290000</v>
      </c>
      <c r="H135" s="185">
        <f t="shared" si="8"/>
        <v>1483060</v>
      </c>
      <c r="I135" s="20" t="s">
        <v>1366</v>
      </c>
    </row>
    <row r="136" spans="1:9" ht="37.5" x14ac:dyDescent="0.25">
      <c r="A136" s="14">
        <v>134</v>
      </c>
      <c r="B136" s="15" t="s">
        <v>1433</v>
      </c>
      <c r="C136" s="16" t="s">
        <v>743</v>
      </c>
      <c r="D136" s="31" t="s">
        <v>1451</v>
      </c>
      <c r="E136" s="18">
        <v>2018</v>
      </c>
      <c r="F136" s="18">
        <v>2019</v>
      </c>
      <c r="G136" s="19">
        <v>1790999</v>
      </c>
      <c r="H136" s="185">
        <f t="shared" si="8"/>
        <v>9159168.8859999999</v>
      </c>
      <c r="I136" s="20" t="s">
        <v>1261</v>
      </c>
    </row>
    <row r="137" spans="1:9" ht="93.75" x14ac:dyDescent="0.25">
      <c r="A137" s="14">
        <v>135</v>
      </c>
      <c r="B137" s="15" t="s">
        <v>1448</v>
      </c>
      <c r="C137" s="16" t="s">
        <v>743</v>
      </c>
      <c r="D137" s="31" t="s">
        <v>36</v>
      </c>
      <c r="E137" s="18">
        <v>2018</v>
      </c>
      <c r="F137" s="18">
        <v>2019</v>
      </c>
      <c r="G137" s="19">
        <v>210040</v>
      </c>
      <c r="H137" s="185">
        <f t="shared" si="8"/>
        <v>1074144.56</v>
      </c>
      <c r="I137" s="20" t="s">
        <v>1649</v>
      </c>
    </row>
    <row r="138" spans="1:9" ht="93.75" x14ac:dyDescent="0.25">
      <c r="A138" s="14">
        <v>136</v>
      </c>
      <c r="B138" s="15" t="s">
        <v>532</v>
      </c>
      <c r="C138" s="16" t="s">
        <v>743</v>
      </c>
      <c r="D138" s="31" t="s">
        <v>1449</v>
      </c>
      <c r="E138" s="18">
        <v>2020</v>
      </c>
      <c r="F138" s="18">
        <v>2020</v>
      </c>
      <c r="G138" s="19">
        <v>17700</v>
      </c>
      <c r="H138" s="185">
        <f t="shared" ref="H138:H144" si="9">PRODUCT(G138,4.348)</f>
        <v>76959.599999999991</v>
      </c>
      <c r="I138" s="20" t="s">
        <v>1650</v>
      </c>
    </row>
    <row r="139" spans="1:9" ht="56.25" x14ac:dyDescent="0.25">
      <c r="A139" s="14">
        <v>137</v>
      </c>
      <c r="B139" s="15" t="s">
        <v>355</v>
      </c>
      <c r="C139" s="16" t="s">
        <v>743</v>
      </c>
      <c r="D139" s="31" t="s">
        <v>9</v>
      </c>
      <c r="E139" s="18">
        <v>2020</v>
      </c>
      <c r="F139" s="18">
        <v>2020</v>
      </c>
      <c r="G139" s="19">
        <v>472000</v>
      </c>
      <c r="H139" s="185">
        <f t="shared" si="9"/>
        <v>2052256</v>
      </c>
      <c r="I139" s="20" t="s">
        <v>1651</v>
      </c>
    </row>
    <row r="140" spans="1:9" ht="56.25" x14ac:dyDescent="0.25">
      <c r="A140" s="14">
        <v>138</v>
      </c>
      <c r="B140" s="15" t="s">
        <v>355</v>
      </c>
      <c r="C140" s="16" t="s">
        <v>743</v>
      </c>
      <c r="D140" s="31" t="s">
        <v>34</v>
      </c>
      <c r="E140" s="18">
        <v>2020</v>
      </c>
      <c r="F140" s="18">
        <v>2020</v>
      </c>
      <c r="G140" s="19">
        <v>236000</v>
      </c>
      <c r="H140" s="185">
        <f t="shared" si="9"/>
        <v>1026128</v>
      </c>
      <c r="I140" s="20" t="s">
        <v>1652</v>
      </c>
    </row>
    <row r="141" spans="1:9" ht="75" x14ac:dyDescent="0.25">
      <c r="A141" s="14">
        <v>139</v>
      </c>
      <c r="B141" s="15" t="s">
        <v>583</v>
      </c>
      <c r="C141" s="16" t="s">
        <v>743</v>
      </c>
      <c r="D141" s="31" t="s">
        <v>1449</v>
      </c>
      <c r="E141" s="18">
        <v>2020</v>
      </c>
      <c r="F141" s="18">
        <v>2020</v>
      </c>
      <c r="G141" s="19">
        <v>335000</v>
      </c>
      <c r="H141" s="185">
        <f t="shared" si="9"/>
        <v>1456580</v>
      </c>
      <c r="I141" s="20" t="s">
        <v>1653</v>
      </c>
    </row>
    <row r="142" spans="1:9" ht="112.5" x14ac:dyDescent="0.25">
      <c r="A142" s="14">
        <v>140</v>
      </c>
      <c r="B142" s="15" t="s">
        <v>532</v>
      </c>
      <c r="C142" s="16" t="s">
        <v>743</v>
      </c>
      <c r="D142" s="31" t="s">
        <v>1449</v>
      </c>
      <c r="E142" s="18">
        <v>2020</v>
      </c>
      <c r="F142" s="18">
        <v>2020</v>
      </c>
      <c r="G142" s="19">
        <v>236000</v>
      </c>
      <c r="H142" s="185">
        <f t="shared" si="9"/>
        <v>1026128</v>
      </c>
      <c r="I142" s="20" t="s">
        <v>2776</v>
      </c>
    </row>
    <row r="143" spans="1:9" ht="37.5" x14ac:dyDescent="0.25">
      <c r="A143" s="14">
        <v>141</v>
      </c>
      <c r="B143" s="15" t="s">
        <v>583</v>
      </c>
      <c r="C143" s="16" t="s">
        <v>743</v>
      </c>
      <c r="D143" s="31" t="s">
        <v>1449</v>
      </c>
      <c r="E143" s="18">
        <v>2020</v>
      </c>
      <c r="F143" s="18">
        <v>2020</v>
      </c>
      <c r="G143" s="19">
        <v>300000</v>
      </c>
      <c r="H143" s="185">
        <f t="shared" si="9"/>
        <v>1304400</v>
      </c>
      <c r="I143" s="20" t="s">
        <v>2733</v>
      </c>
    </row>
    <row r="144" spans="1:9" ht="131.25" x14ac:dyDescent="0.25">
      <c r="A144" s="14">
        <v>142</v>
      </c>
      <c r="B144" s="15" t="s">
        <v>583</v>
      </c>
      <c r="C144" s="16" t="s">
        <v>743</v>
      </c>
      <c r="D144" s="31" t="s">
        <v>1449</v>
      </c>
      <c r="E144" s="18">
        <v>2017</v>
      </c>
      <c r="F144" s="18">
        <v>2020</v>
      </c>
      <c r="G144" s="19">
        <v>765820</v>
      </c>
      <c r="H144" s="185">
        <f t="shared" si="9"/>
        <v>3329785.36</v>
      </c>
      <c r="I144" s="20" t="s">
        <v>2777</v>
      </c>
    </row>
    <row r="145" spans="1:9" ht="75" x14ac:dyDescent="0.25">
      <c r="A145" s="14">
        <v>143</v>
      </c>
      <c r="B145" s="15" t="s">
        <v>1708</v>
      </c>
      <c r="C145" s="16" t="s">
        <v>743</v>
      </c>
      <c r="D145" s="31" t="s">
        <v>36</v>
      </c>
      <c r="E145" s="18">
        <v>2021</v>
      </c>
      <c r="F145" s="18">
        <v>2021</v>
      </c>
      <c r="G145" s="19">
        <v>20384.560000000001</v>
      </c>
      <c r="H145" s="185">
        <f>PRODUCT(G145,3.5)</f>
        <v>71345.960000000006</v>
      </c>
      <c r="I145" s="20" t="s">
        <v>1709</v>
      </c>
    </row>
    <row r="146" spans="1:9" ht="93.75" x14ac:dyDescent="0.25">
      <c r="A146" s="14">
        <v>144</v>
      </c>
      <c r="B146" s="15" t="s">
        <v>355</v>
      </c>
      <c r="C146" s="16" t="s">
        <v>743</v>
      </c>
      <c r="D146" s="31" t="s">
        <v>1797</v>
      </c>
      <c r="E146" s="18">
        <v>2021</v>
      </c>
      <c r="F146" s="18">
        <v>2021</v>
      </c>
      <c r="G146" s="19">
        <v>590000</v>
      </c>
      <c r="H146" s="185">
        <f>PRODUCT(G146,3.5)</f>
        <v>2065000</v>
      </c>
      <c r="I146" s="20" t="s">
        <v>1710</v>
      </c>
    </row>
    <row r="147" spans="1:9" ht="37.5" x14ac:dyDescent="0.25">
      <c r="A147" s="14">
        <v>145</v>
      </c>
      <c r="B147" s="15" t="s">
        <v>1795</v>
      </c>
      <c r="C147" s="16" t="s">
        <v>743</v>
      </c>
      <c r="D147" s="31" t="s">
        <v>36</v>
      </c>
      <c r="E147" s="18">
        <v>2021</v>
      </c>
      <c r="F147" s="18">
        <v>2021</v>
      </c>
      <c r="G147" s="19">
        <v>198895</v>
      </c>
      <c r="H147" s="185">
        <f>PRODUCT(G147,3.5)</f>
        <v>696132.5</v>
      </c>
      <c r="I147" s="20" t="s">
        <v>1905</v>
      </c>
    </row>
    <row r="148" spans="1:9" ht="150" x14ac:dyDescent="0.25">
      <c r="A148" s="14">
        <v>146</v>
      </c>
      <c r="B148" s="15" t="s">
        <v>1796</v>
      </c>
      <c r="C148" s="16" t="s">
        <v>743</v>
      </c>
      <c r="D148" s="31" t="s">
        <v>13</v>
      </c>
      <c r="E148" s="18">
        <v>2021</v>
      </c>
      <c r="F148" s="18">
        <v>2021</v>
      </c>
      <c r="G148" s="19">
        <v>1000000</v>
      </c>
      <c r="H148" s="185">
        <f>PRODUCT(G148,3.5)</f>
        <v>3500000</v>
      </c>
      <c r="I148" s="20" t="s">
        <v>1711</v>
      </c>
    </row>
    <row r="149" spans="1:9" ht="37.5" x14ac:dyDescent="0.25">
      <c r="A149" s="14">
        <v>147</v>
      </c>
      <c r="B149" s="15" t="s">
        <v>2021</v>
      </c>
      <c r="C149" s="16" t="s">
        <v>743</v>
      </c>
      <c r="D149" s="31" t="s">
        <v>13</v>
      </c>
      <c r="E149" s="18">
        <v>2022</v>
      </c>
      <c r="F149" s="18">
        <v>2022</v>
      </c>
      <c r="G149" s="19">
        <v>236000</v>
      </c>
      <c r="H149" s="185">
        <f t="shared" ref="H149:H156" si="10">PRODUCT(G149,2.113)</f>
        <v>498668</v>
      </c>
      <c r="I149" s="20" t="s">
        <v>2023</v>
      </c>
    </row>
    <row r="150" spans="1:9" ht="75" x14ac:dyDescent="0.25">
      <c r="A150" s="14">
        <v>148</v>
      </c>
      <c r="B150" s="22" t="s">
        <v>2022</v>
      </c>
      <c r="C150" s="16" t="s">
        <v>743</v>
      </c>
      <c r="D150" s="32" t="s">
        <v>33</v>
      </c>
      <c r="E150" s="25">
        <v>2022</v>
      </c>
      <c r="F150" s="25">
        <v>2022</v>
      </c>
      <c r="G150" s="26">
        <v>400000</v>
      </c>
      <c r="H150" s="185">
        <f t="shared" si="10"/>
        <v>845200</v>
      </c>
      <c r="I150" s="27" t="s">
        <v>2024</v>
      </c>
    </row>
    <row r="151" spans="1:9" ht="37.5" x14ac:dyDescent="0.25">
      <c r="A151" s="14">
        <v>149</v>
      </c>
      <c r="B151" s="22" t="s">
        <v>2353</v>
      </c>
      <c r="C151" s="16" t="s">
        <v>743</v>
      </c>
      <c r="D151" s="32" t="s">
        <v>31</v>
      </c>
      <c r="E151" s="25">
        <v>2022</v>
      </c>
      <c r="F151" s="25">
        <v>2022</v>
      </c>
      <c r="G151" s="26">
        <v>236000</v>
      </c>
      <c r="H151" s="185">
        <f t="shared" si="10"/>
        <v>498668</v>
      </c>
      <c r="I151" s="38" t="s">
        <v>2359</v>
      </c>
    </row>
    <row r="152" spans="1:9" ht="37.5" x14ac:dyDescent="0.25">
      <c r="A152" s="14">
        <v>150</v>
      </c>
      <c r="B152" s="22" t="s">
        <v>2354</v>
      </c>
      <c r="C152" s="16" t="s">
        <v>743</v>
      </c>
      <c r="D152" s="32" t="s">
        <v>9</v>
      </c>
      <c r="E152" s="25">
        <v>2022</v>
      </c>
      <c r="F152" s="25">
        <v>2022</v>
      </c>
      <c r="G152" s="26">
        <v>295000</v>
      </c>
      <c r="H152" s="185">
        <f t="shared" si="10"/>
        <v>623335</v>
      </c>
      <c r="I152" s="38" t="s">
        <v>2360</v>
      </c>
    </row>
    <row r="153" spans="1:9" ht="56.25" x14ac:dyDescent="0.25">
      <c r="A153" s="14">
        <v>151</v>
      </c>
      <c r="B153" s="22" t="s">
        <v>2355</v>
      </c>
      <c r="C153" s="16" t="s">
        <v>743</v>
      </c>
      <c r="D153" s="32" t="s">
        <v>14</v>
      </c>
      <c r="E153" s="25">
        <v>2022</v>
      </c>
      <c r="F153" s="25">
        <v>2022</v>
      </c>
      <c r="G153" s="26">
        <v>295000</v>
      </c>
      <c r="H153" s="185">
        <f t="shared" si="10"/>
        <v>623335</v>
      </c>
      <c r="I153" s="56" t="s">
        <v>1414</v>
      </c>
    </row>
    <row r="154" spans="1:9" ht="56.25" x14ac:dyDescent="0.25">
      <c r="A154" s="14">
        <v>152</v>
      </c>
      <c r="B154" s="73" t="s">
        <v>2432</v>
      </c>
      <c r="C154" s="16" t="s">
        <v>743</v>
      </c>
      <c r="D154" s="31" t="s">
        <v>13</v>
      </c>
      <c r="E154" s="31">
        <v>2022</v>
      </c>
      <c r="F154" s="31">
        <v>2022</v>
      </c>
      <c r="G154" s="48">
        <v>400000</v>
      </c>
      <c r="H154" s="185">
        <f t="shared" si="10"/>
        <v>845200</v>
      </c>
      <c r="I154" s="38" t="s">
        <v>3056</v>
      </c>
    </row>
    <row r="155" spans="1:9" ht="37.5" x14ac:dyDescent="0.25">
      <c r="A155" s="14">
        <v>153</v>
      </c>
      <c r="B155" s="73" t="s">
        <v>2905</v>
      </c>
      <c r="C155" s="16" t="s">
        <v>743</v>
      </c>
      <c r="D155" s="31" t="s">
        <v>30</v>
      </c>
      <c r="E155" s="31">
        <v>2022</v>
      </c>
      <c r="F155" s="31">
        <v>2022</v>
      </c>
      <c r="G155" s="48">
        <v>400000</v>
      </c>
      <c r="H155" s="185">
        <f t="shared" si="10"/>
        <v>845200</v>
      </c>
      <c r="I155" s="38" t="s">
        <v>3057</v>
      </c>
    </row>
    <row r="156" spans="1:9" ht="37.5" x14ac:dyDescent="0.25">
      <c r="A156" s="14">
        <v>154</v>
      </c>
      <c r="B156" s="73" t="s">
        <v>1795</v>
      </c>
      <c r="C156" s="16" t="s">
        <v>743</v>
      </c>
      <c r="D156" s="31" t="s">
        <v>36</v>
      </c>
      <c r="E156" s="31">
        <v>2022</v>
      </c>
      <c r="F156" s="31">
        <v>2022</v>
      </c>
      <c r="G156" s="48">
        <v>263300</v>
      </c>
      <c r="H156" s="185">
        <f t="shared" si="10"/>
        <v>556352.9</v>
      </c>
      <c r="I156" s="38" t="s">
        <v>1905</v>
      </c>
    </row>
    <row r="157" spans="1:9" ht="37.5" x14ac:dyDescent="0.25">
      <c r="A157" s="74">
        <v>155</v>
      </c>
      <c r="B157" s="73" t="s">
        <v>3249</v>
      </c>
      <c r="C157" s="16" t="s">
        <v>743</v>
      </c>
      <c r="D157" s="31" t="s">
        <v>9</v>
      </c>
      <c r="E157" s="31">
        <v>2023</v>
      </c>
      <c r="F157" s="31">
        <v>2023</v>
      </c>
      <c r="G157" s="48">
        <v>353678</v>
      </c>
      <c r="H157" s="48">
        <v>353678</v>
      </c>
      <c r="I157" s="38"/>
    </row>
    <row r="158" spans="1:9" x14ac:dyDescent="0.25">
      <c r="A158" s="74"/>
      <c r="B158" s="73"/>
      <c r="C158" s="73"/>
      <c r="D158" s="31"/>
      <c r="E158" s="31"/>
      <c r="F158" s="31"/>
      <c r="G158" s="48">
        <f>SUM(G3:G156)</f>
        <v>28259403.919999998</v>
      </c>
      <c r="H158" s="113">
        <f>SUM(H3:H156)</f>
        <v>183264357.04989004</v>
      </c>
      <c r="I158" s="38"/>
    </row>
  </sheetData>
  <sortState ref="B4:J38">
    <sortCondition ref="F4:F38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52"/>
  <sheetViews>
    <sheetView topLeftCell="A247" zoomScale="84" zoomScaleNormal="84" workbookViewId="0">
      <selection activeCell="H2" sqref="H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7109375" style="8" customWidth="1"/>
    <col min="6" max="6" width="12.140625" style="8" customWidth="1"/>
    <col min="7" max="7" width="20.7109375" style="8" bestFit="1" customWidth="1"/>
    <col min="8" max="8" width="20.710937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2735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1015</v>
      </c>
      <c r="C3" s="16" t="s">
        <v>743</v>
      </c>
      <c r="D3" s="31" t="s">
        <v>10</v>
      </c>
      <c r="E3" s="18">
        <v>2011</v>
      </c>
      <c r="F3" s="18">
        <v>2011</v>
      </c>
      <c r="G3" s="19">
        <v>38702</v>
      </c>
      <c r="H3" s="185">
        <f t="shared" ref="H3:H14" si="0">PRODUCT(G3,10.373)</f>
        <v>401455.84599999996</v>
      </c>
      <c r="I3" s="20" t="s">
        <v>134</v>
      </c>
    </row>
    <row r="4" spans="1:9" s="30" customFormat="1" ht="37.5" x14ac:dyDescent="0.25">
      <c r="A4" s="14">
        <v>2</v>
      </c>
      <c r="B4" s="15" t="s">
        <v>2736</v>
      </c>
      <c r="C4" s="16" t="s">
        <v>743</v>
      </c>
      <c r="D4" s="31" t="s">
        <v>10</v>
      </c>
      <c r="E4" s="18">
        <v>2011</v>
      </c>
      <c r="F4" s="18">
        <v>2011</v>
      </c>
      <c r="G4" s="19">
        <v>67611</v>
      </c>
      <c r="H4" s="185">
        <f t="shared" si="0"/>
        <v>701328.90299999993</v>
      </c>
      <c r="I4" s="20" t="s">
        <v>134</v>
      </c>
    </row>
    <row r="5" spans="1:9" s="30" customFormat="1" ht="37.5" x14ac:dyDescent="0.25">
      <c r="A5" s="14">
        <v>3</v>
      </c>
      <c r="B5" s="15" t="s">
        <v>1016</v>
      </c>
      <c r="C5" s="16" t="s">
        <v>743</v>
      </c>
      <c r="D5" s="31" t="s">
        <v>10</v>
      </c>
      <c r="E5" s="18">
        <v>2011</v>
      </c>
      <c r="F5" s="18">
        <v>2011</v>
      </c>
      <c r="G5" s="19">
        <v>32094</v>
      </c>
      <c r="H5" s="185">
        <f t="shared" si="0"/>
        <v>332911.06199999998</v>
      </c>
      <c r="I5" s="20" t="s">
        <v>134</v>
      </c>
    </row>
    <row r="6" spans="1:9" s="30" customFormat="1" ht="18.75" x14ac:dyDescent="0.25">
      <c r="A6" s="14">
        <v>4</v>
      </c>
      <c r="B6" s="15" t="s">
        <v>1017</v>
      </c>
      <c r="C6" s="16" t="s">
        <v>743</v>
      </c>
      <c r="D6" s="31" t="s">
        <v>10</v>
      </c>
      <c r="E6" s="18">
        <v>2011</v>
      </c>
      <c r="F6" s="18">
        <v>2011</v>
      </c>
      <c r="G6" s="19">
        <v>70591</v>
      </c>
      <c r="H6" s="185">
        <f t="shared" si="0"/>
        <v>732240.44299999997</v>
      </c>
      <c r="I6" s="20" t="s">
        <v>134</v>
      </c>
    </row>
    <row r="7" spans="1:9" s="30" customFormat="1" ht="37.5" x14ac:dyDescent="0.25">
      <c r="A7" s="14">
        <v>5</v>
      </c>
      <c r="B7" s="15" t="s">
        <v>1018</v>
      </c>
      <c r="C7" s="16" t="s">
        <v>743</v>
      </c>
      <c r="D7" s="31" t="s">
        <v>10</v>
      </c>
      <c r="E7" s="18">
        <v>2011</v>
      </c>
      <c r="F7" s="18">
        <v>2011</v>
      </c>
      <c r="G7" s="19">
        <v>1496</v>
      </c>
      <c r="H7" s="185">
        <f t="shared" si="0"/>
        <v>15518.008</v>
      </c>
      <c r="I7" s="20" t="s">
        <v>134</v>
      </c>
    </row>
    <row r="8" spans="1:9" s="30" customFormat="1" ht="56.25" x14ac:dyDescent="0.25">
      <c r="A8" s="14">
        <v>6</v>
      </c>
      <c r="B8" s="15" t="s">
        <v>2737</v>
      </c>
      <c r="C8" s="16" t="s">
        <v>743</v>
      </c>
      <c r="D8" s="31" t="s">
        <v>10</v>
      </c>
      <c r="E8" s="18">
        <v>2011</v>
      </c>
      <c r="F8" s="18">
        <v>2011</v>
      </c>
      <c r="G8" s="19">
        <v>34226</v>
      </c>
      <c r="H8" s="185">
        <f t="shared" si="0"/>
        <v>355026.29799999995</v>
      </c>
      <c r="I8" s="20" t="s">
        <v>134</v>
      </c>
    </row>
    <row r="9" spans="1:9" s="30" customFormat="1" ht="37.5" x14ac:dyDescent="0.25">
      <c r="A9" s="14">
        <v>7</v>
      </c>
      <c r="B9" s="15" t="s">
        <v>1019</v>
      </c>
      <c r="C9" s="16" t="s">
        <v>743</v>
      </c>
      <c r="D9" s="31" t="s">
        <v>10</v>
      </c>
      <c r="E9" s="18">
        <v>2011</v>
      </c>
      <c r="F9" s="18">
        <v>2011</v>
      </c>
      <c r="G9" s="19">
        <v>2179</v>
      </c>
      <c r="H9" s="185">
        <f t="shared" si="0"/>
        <v>22602.767</v>
      </c>
      <c r="I9" s="20" t="s">
        <v>134</v>
      </c>
    </row>
    <row r="10" spans="1:9" s="30" customFormat="1" ht="37.5" x14ac:dyDescent="0.25">
      <c r="A10" s="14">
        <v>8</v>
      </c>
      <c r="B10" s="15" t="s">
        <v>2734</v>
      </c>
      <c r="C10" s="16" t="s">
        <v>743</v>
      </c>
      <c r="D10" s="31" t="s">
        <v>10</v>
      </c>
      <c r="E10" s="18">
        <v>2011</v>
      </c>
      <c r="F10" s="18">
        <v>2011</v>
      </c>
      <c r="G10" s="19">
        <v>2000</v>
      </c>
      <c r="H10" s="185">
        <f t="shared" si="0"/>
        <v>20746</v>
      </c>
      <c r="I10" s="20" t="s">
        <v>134</v>
      </c>
    </row>
    <row r="11" spans="1:9" s="30" customFormat="1" ht="18.75" x14ac:dyDescent="0.25">
      <c r="A11" s="14">
        <v>9</v>
      </c>
      <c r="B11" s="15" t="s">
        <v>1020</v>
      </c>
      <c r="C11" s="16" t="s">
        <v>743</v>
      </c>
      <c r="D11" s="31" t="s">
        <v>10</v>
      </c>
      <c r="E11" s="18">
        <v>2011</v>
      </c>
      <c r="F11" s="18">
        <v>2011</v>
      </c>
      <c r="G11" s="19">
        <v>7193</v>
      </c>
      <c r="H11" s="185">
        <f t="shared" si="0"/>
        <v>74612.989000000001</v>
      </c>
      <c r="I11" s="20" t="s">
        <v>134</v>
      </c>
    </row>
    <row r="12" spans="1:9" x14ac:dyDescent="0.45">
      <c r="A12" s="14">
        <v>10</v>
      </c>
      <c r="B12" s="15" t="s">
        <v>1021</v>
      </c>
      <c r="C12" s="16" t="s">
        <v>743</v>
      </c>
      <c r="D12" s="31" t="s">
        <v>10</v>
      </c>
      <c r="E12" s="18">
        <v>2011</v>
      </c>
      <c r="F12" s="18">
        <v>2011</v>
      </c>
      <c r="G12" s="19">
        <v>1847</v>
      </c>
      <c r="H12" s="185">
        <f t="shared" si="0"/>
        <v>19158.931</v>
      </c>
      <c r="I12" s="20" t="s">
        <v>134</v>
      </c>
    </row>
    <row r="13" spans="1:9" ht="56.25" x14ac:dyDescent="0.45">
      <c r="A13" s="14">
        <v>11</v>
      </c>
      <c r="B13" s="15" t="s">
        <v>1022</v>
      </c>
      <c r="C13" s="16" t="s">
        <v>743</v>
      </c>
      <c r="D13" s="31" t="s">
        <v>1094</v>
      </c>
      <c r="E13" s="18">
        <v>2011</v>
      </c>
      <c r="F13" s="18">
        <v>2011</v>
      </c>
      <c r="G13" s="19">
        <v>25000</v>
      </c>
      <c r="H13" s="185">
        <f t="shared" si="0"/>
        <v>259324.99999999997</v>
      </c>
      <c r="I13" s="20" t="s">
        <v>134</v>
      </c>
    </row>
    <row r="14" spans="1:9" x14ac:dyDescent="0.45">
      <c r="A14" s="14">
        <v>12</v>
      </c>
      <c r="B14" s="15" t="s">
        <v>1023</v>
      </c>
      <c r="C14" s="16" t="s">
        <v>743</v>
      </c>
      <c r="D14" s="31" t="s">
        <v>15</v>
      </c>
      <c r="E14" s="18">
        <v>2010</v>
      </c>
      <c r="F14" s="18">
        <v>2011</v>
      </c>
      <c r="G14" s="19">
        <v>68077</v>
      </c>
      <c r="H14" s="185">
        <f t="shared" si="0"/>
        <v>706162.7209999999</v>
      </c>
      <c r="I14" s="20" t="s">
        <v>134</v>
      </c>
    </row>
    <row r="15" spans="1:9" ht="37.5" x14ac:dyDescent="0.45">
      <c r="A15" s="14">
        <v>13</v>
      </c>
      <c r="B15" s="15" t="s">
        <v>1024</v>
      </c>
      <c r="C15" s="16" t="s">
        <v>743</v>
      </c>
      <c r="D15" s="31" t="s">
        <v>10</v>
      </c>
      <c r="E15" s="18">
        <v>2012</v>
      </c>
      <c r="F15" s="18">
        <v>2012</v>
      </c>
      <c r="G15" s="19">
        <v>10811</v>
      </c>
      <c r="H15" s="185">
        <f t="shared" ref="H15:H36" si="1">PRODUCT(G15,10.555)</f>
        <v>114110.105</v>
      </c>
      <c r="I15" s="20" t="s">
        <v>134</v>
      </c>
    </row>
    <row r="16" spans="1:9" ht="37.5" x14ac:dyDescent="0.45">
      <c r="A16" s="14">
        <v>14</v>
      </c>
      <c r="B16" s="15" t="s">
        <v>1025</v>
      </c>
      <c r="C16" s="16" t="s">
        <v>743</v>
      </c>
      <c r="D16" s="31" t="s">
        <v>10</v>
      </c>
      <c r="E16" s="18">
        <v>2012</v>
      </c>
      <c r="F16" s="18">
        <v>2012</v>
      </c>
      <c r="G16" s="19">
        <v>36206</v>
      </c>
      <c r="H16" s="185">
        <f t="shared" si="1"/>
        <v>382154.33</v>
      </c>
      <c r="I16" s="20" t="s">
        <v>134</v>
      </c>
    </row>
    <row r="17" spans="1:9" ht="56.25" x14ac:dyDescent="0.45">
      <c r="A17" s="14">
        <v>15</v>
      </c>
      <c r="B17" s="15" t="s">
        <v>1801</v>
      </c>
      <c r="C17" s="16" t="s">
        <v>743</v>
      </c>
      <c r="D17" s="31" t="s">
        <v>10</v>
      </c>
      <c r="E17" s="18">
        <v>2012</v>
      </c>
      <c r="F17" s="18">
        <v>2012</v>
      </c>
      <c r="G17" s="19">
        <v>94728</v>
      </c>
      <c r="H17" s="185">
        <f t="shared" si="1"/>
        <v>999854.03999999992</v>
      </c>
      <c r="I17" s="20" t="s">
        <v>134</v>
      </c>
    </row>
    <row r="18" spans="1:9" ht="56.25" x14ac:dyDescent="0.45">
      <c r="A18" s="14">
        <v>16</v>
      </c>
      <c r="B18" s="15" t="s">
        <v>2738</v>
      </c>
      <c r="C18" s="16" t="s">
        <v>743</v>
      </c>
      <c r="D18" s="31" t="s">
        <v>10</v>
      </c>
      <c r="E18" s="18">
        <v>2012</v>
      </c>
      <c r="F18" s="18">
        <v>2012</v>
      </c>
      <c r="G18" s="19">
        <v>36397</v>
      </c>
      <c r="H18" s="185">
        <f t="shared" si="1"/>
        <v>384170.33499999996</v>
      </c>
      <c r="I18" s="20" t="s">
        <v>134</v>
      </c>
    </row>
    <row r="19" spans="1:9" ht="56.25" x14ac:dyDescent="0.45">
      <c r="A19" s="14">
        <v>17</v>
      </c>
      <c r="B19" s="15" t="s">
        <v>1026</v>
      </c>
      <c r="C19" s="16" t="s">
        <v>743</v>
      </c>
      <c r="D19" s="31" t="s">
        <v>10</v>
      </c>
      <c r="E19" s="18">
        <v>2012</v>
      </c>
      <c r="F19" s="18">
        <v>2012</v>
      </c>
      <c r="G19" s="19">
        <v>4847</v>
      </c>
      <c r="H19" s="185">
        <f t="shared" si="1"/>
        <v>51160.084999999999</v>
      </c>
      <c r="I19" s="20" t="s">
        <v>134</v>
      </c>
    </row>
    <row r="20" spans="1:9" ht="56.25" x14ac:dyDescent="0.45">
      <c r="A20" s="14">
        <v>18</v>
      </c>
      <c r="B20" s="15" t="s">
        <v>2739</v>
      </c>
      <c r="C20" s="16" t="s">
        <v>743</v>
      </c>
      <c r="D20" s="31" t="s">
        <v>10</v>
      </c>
      <c r="E20" s="18">
        <v>2012</v>
      </c>
      <c r="F20" s="18">
        <v>2012</v>
      </c>
      <c r="G20" s="19">
        <v>2300</v>
      </c>
      <c r="H20" s="185">
        <f t="shared" si="1"/>
        <v>24276.5</v>
      </c>
      <c r="I20" s="20" t="s">
        <v>134</v>
      </c>
    </row>
    <row r="21" spans="1:9" ht="37.5" x14ac:dyDescent="0.45">
      <c r="A21" s="14">
        <v>19</v>
      </c>
      <c r="B21" s="15" t="s">
        <v>1016</v>
      </c>
      <c r="C21" s="16" t="s">
        <v>743</v>
      </c>
      <c r="D21" s="31" t="s">
        <v>10</v>
      </c>
      <c r="E21" s="18">
        <v>2012</v>
      </c>
      <c r="F21" s="18">
        <v>2012</v>
      </c>
      <c r="G21" s="19">
        <v>42722</v>
      </c>
      <c r="H21" s="185">
        <f t="shared" si="1"/>
        <v>450930.70999999996</v>
      </c>
      <c r="I21" s="20" t="s">
        <v>134</v>
      </c>
    </row>
    <row r="22" spans="1:9" ht="56.25" x14ac:dyDescent="0.45">
      <c r="A22" s="14">
        <v>20</v>
      </c>
      <c r="B22" s="15" t="s">
        <v>1027</v>
      </c>
      <c r="C22" s="16" t="s">
        <v>743</v>
      </c>
      <c r="D22" s="31" t="s">
        <v>10</v>
      </c>
      <c r="E22" s="18">
        <v>2012</v>
      </c>
      <c r="F22" s="18">
        <v>2012</v>
      </c>
      <c r="G22" s="19">
        <v>1980</v>
      </c>
      <c r="H22" s="185">
        <f t="shared" si="1"/>
        <v>20898.899999999998</v>
      </c>
      <c r="I22" s="20" t="s">
        <v>134</v>
      </c>
    </row>
    <row r="23" spans="1:9" ht="37.5" x14ac:dyDescent="0.45">
      <c r="A23" s="14">
        <v>21</v>
      </c>
      <c r="B23" s="15" t="s">
        <v>1028</v>
      </c>
      <c r="C23" s="16" t="s">
        <v>743</v>
      </c>
      <c r="D23" s="31" t="s">
        <v>10</v>
      </c>
      <c r="E23" s="18">
        <v>2012</v>
      </c>
      <c r="F23" s="18">
        <v>2012</v>
      </c>
      <c r="G23" s="19">
        <v>32934</v>
      </c>
      <c r="H23" s="185">
        <f t="shared" si="1"/>
        <v>347618.37</v>
      </c>
      <c r="I23" s="20" t="s">
        <v>134</v>
      </c>
    </row>
    <row r="24" spans="1:9" ht="56.25" x14ac:dyDescent="0.45">
      <c r="A24" s="14">
        <v>22</v>
      </c>
      <c r="B24" s="15" t="s">
        <v>1029</v>
      </c>
      <c r="C24" s="16" t="s">
        <v>743</v>
      </c>
      <c r="D24" s="31" t="s">
        <v>10</v>
      </c>
      <c r="E24" s="18">
        <v>2012</v>
      </c>
      <c r="F24" s="18">
        <v>2012</v>
      </c>
      <c r="G24" s="19">
        <v>11840</v>
      </c>
      <c r="H24" s="185">
        <f t="shared" si="1"/>
        <v>124971.2</v>
      </c>
      <c r="I24" s="20" t="s">
        <v>134</v>
      </c>
    </row>
    <row r="25" spans="1:9" ht="37.5" x14ac:dyDescent="0.45">
      <c r="A25" s="14">
        <v>23</v>
      </c>
      <c r="B25" s="15" t="s">
        <v>1018</v>
      </c>
      <c r="C25" s="16" t="s">
        <v>743</v>
      </c>
      <c r="D25" s="31" t="s">
        <v>10</v>
      </c>
      <c r="E25" s="18">
        <v>2012</v>
      </c>
      <c r="F25" s="18">
        <v>2012</v>
      </c>
      <c r="G25" s="19">
        <v>4984</v>
      </c>
      <c r="H25" s="185">
        <f t="shared" si="1"/>
        <v>52606.119999999995</v>
      </c>
      <c r="I25" s="20" t="s">
        <v>134</v>
      </c>
    </row>
    <row r="26" spans="1:9" ht="56.25" x14ac:dyDescent="0.45">
      <c r="A26" s="14">
        <v>24</v>
      </c>
      <c r="B26" s="15" t="s">
        <v>2737</v>
      </c>
      <c r="C26" s="16" t="s">
        <v>743</v>
      </c>
      <c r="D26" s="31" t="s">
        <v>10</v>
      </c>
      <c r="E26" s="18">
        <v>2012</v>
      </c>
      <c r="F26" s="18">
        <v>2012</v>
      </c>
      <c r="G26" s="19">
        <v>72001.820000000007</v>
      </c>
      <c r="H26" s="185">
        <f t="shared" si="1"/>
        <v>759979.21010000003</v>
      </c>
      <c r="I26" s="20" t="s">
        <v>134</v>
      </c>
    </row>
    <row r="27" spans="1:9" x14ac:dyDescent="0.45">
      <c r="A27" s="14">
        <v>25</v>
      </c>
      <c r="B27" s="15" t="s">
        <v>1030</v>
      </c>
      <c r="C27" s="16" t="s">
        <v>743</v>
      </c>
      <c r="D27" s="31" t="s">
        <v>10</v>
      </c>
      <c r="E27" s="18">
        <v>2012</v>
      </c>
      <c r="F27" s="18">
        <v>2012</v>
      </c>
      <c r="G27" s="19">
        <v>104573.29</v>
      </c>
      <c r="H27" s="185">
        <f t="shared" si="1"/>
        <v>1103771.07595</v>
      </c>
      <c r="I27" s="20" t="s">
        <v>134</v>
      </c>
    </row>
    <row r="28" spans="1:9" x14ac:dyDescent="0.45">
      <c r="A28" s="14">
        <v>26</v>
      </c>
      <c r="B28" s="15" t="s">
        <v>1031</v>
      </c>
      <c r="C28" s="16" t="s">
        <v>743</v>
      </c>
      <c r="D28" s="31" t="s">
        <v>10</v>
      </c>
      <c r="E28" s="18">
        <v>2012</v>
      </c>
      <c r="F28" s="18">
        <v>2012</v>
      </c>
      <c r="G28" s="19">
        <v>4500</v>
      </c>
      <c r="H28" s="185">
        <f t="shared" si="1"/>
        <v>47497.5</v>
      </c>
      <c r="I28" s="20" t="s">
        <v>134</v>
      </c>
    </row>
    <row r="29" spans="1:9" ht="37.5" x14ac:dyDescent="0.45">
      <c r="A29" s="14">
        <v>27</v>
      </c>
      <c r="B29" s="15" t="s">
        <v>1032</v>
      </c>
      <c r="C29" s="16" t="s">
        <v>743</v>
      </c>
      <c r="D29" s="31" t="s">
        <v>10</v>
      </c>
      <c r="E29" s="18">
        <v>2012</v>
      </c>
      <c r="F29" s="18">
        <v>2012</v>
      </c>
      <c r="G29" s="19">
        <v>2383</v>
      </c>
      <c r="H29" s="185">
        <f t="shared" si="1"/>
        <v>25152.564999999999</v>
      </c>
      <c r="I29" s="20" t="s">
        <v>134</v>
      </c>
    </row>
    <row r="30" spans="1:9" x14ac:dyDescent="0.45">
      <c r="A30" s="14">
        <v>28</v>
      </c>
      <c r="B30" s="15" t="s">
        <v>1033</v>
      </c>
      <c r="C30" s="16" t="s">
        <v>743</v>
      </c>
      <c r="D30" s="31" t="s">
        <v>10</v>
      </c>
      <c r="E30" s="18">
        <v>2012</v>
      </c>
      <c r="F30" s="18">
        <v>2012</v>
      </c>
      <c r="G30" s="19">
        <v>137639</v>
      </c>
      <c r="H30" s="185">
        <f t="shared" si="1"/>
        <v>1452779.645</v>
      </c>
      <c r="I30" s="20" t="s">
        <v>134</v>
      </c>
    </row>
    <row r="31" spans="1:9" ht="56.25" x14ac:dyDescent="0.45">
      <c r="A31" s="14">
        <v>29</v>
      </c>
      <c r="B31" s="15" t="s">
        <v>1034</v>
      </c>
      <c r="C31" s="16" t="s">
        <v>743</v>
      </c>
      <c r="D31" s="31" t="s">
        <v>10</v>
      </c>
      <c r="E31" s="18">
        <v>2012</v>
      </c>
      <c r="F31" s="18">
        <v>2012</v>
      </c>
      <c r="G31" s="19">
        <v>10952</v>
      </c>
      <c r="H31" s="185">
        <f t="shared" si="1"/>
        <v>115598.36</v>
      </c>
      <c r="I31" s="20" t="s">
        <v>134</v>
      </c>
    </row>
    <row r="32" spans="1:9" ht="56.25" x14ac:dyDescent="0.45">
      <c r="A32" s="14">
        <v>30</v>
      </c>
      <c r="B32" s="15" t="s">
        <v>1035</v>
      </c>
      <c r="C32" s="16" t="s">
        <v>743</v>
      </c>
      <c r="D32" s="31" t="s">
        <v>10</v>
      </c>
      <c r="E32" s="18">
        <v>2012</v>
      </c>
      <c r="F32" s="18">
        <v>2012</v>
      </c>
      <c r="G32" s="19">
        <v>3939</v>
      </c>
      <c r="H32" s="185">
        <f t="shared" si="1"/>
        <v>41576.144999999997</v>
      </c>
      <c r="I32" s="20" t="s">
        <v>134</v>
      </c>
    </row>
    <row r="33" spans="1:9" ht="37.5" x14ac:dyDescent="0.45">
      <c r="A33" s="14">
        <v>31</v>
      </c>
      <c r="B33" s="15" t="s">
        <v>1019</v>
      </c>
      <c r="C33" s="16" t="s">
        <v>743</v>
      </c>
      <c r="D33" s="31" t="s">
        <v>10</v>
      </c>
      <c r="E33" s="18">
        <v>2012</v>
      </c>
      <c r="F33" s="18">
        <v>2012</v>
      </c>
      <c r="G33" s="19">
        <v>6480</v>
      </c>
      <c r="H33" s="185">
        <f t="shared" si="1"/>
        <v>68396.399999999994</v>
      </c>
      <c r="I33" s="20" t="s">
        <v>134</v>
      </c>
    </row>
    <row r="34" spans="1:9" ht="37.5" x14ac:dyDescent="0.45">
      <c r="A34" s="14">
        <v>32</v>
      </c>
      <c r="B34" s="15" t="s">
        <v>1036</v>
      </c>
      <c r="C34" s="16" t="s">
        <v>743</v>
      </c>
      <c r="D34" s="31" t="s">
        <v>10</v>
      </c>
      <c r="E34" s="18">
        <v>2012</v>
      </c>
      <c r="F34" s="18">
        <v>2012</v>
      </c>
      <c r="G34" s="19">
        <v>5000</v>
      </c>
      <c r="H34" s="185">
        <f t="shared" si="1"/>
        <v>52775</v>
      </c>
      <c r="I34" s="20" t="s">
        <v>134</v>
      </c>
    </row>
    <row r="35" spans="1:9" x14ac:dyDescent="0.45">
      <c r="A35" s="14">
        <v>33</v>
      </c>
      <c r="B35" s="15" t="s">
        <v>1037</v>
      </c>
      <c r="C35" s="16" t="s">
        <v>743</v>
      </c>
      <c r="D35" s="31" t="s">
        <v>10</v>
      </c>
      <c r="E35" s="18">
        <v>2012</v>
      </c>
      <c r="F35" s="18">
        <v>2012</v>
      </c>
      <c r="G35" s="19">
        <v>1993</v>
      </c>
      <c r="H35" s="185">
        <f t="shared" si="1"/>
        <v>21036.114999999998</v>
      </c>
      <c r="I35" s="20" t="s">
        <v>134</v>
      </c>
    </row>
    <row r="36" spans="1:9" x14ac:dyDescent="0.45">
      <c r="A36" s="14">
        <v>34</v>
      </c>
      <c r="B36" s="15" t="s">
        <v>1038</v>
      </c>
      <c r="C36" s="16" t="s">
        <v>743</v>
      </c>
      <c r="D36" s="31" t="s">
        <v>10</v>
      </c>
      <c r="E36" s="18">
        <v>2012</v>
      </c>
      <c r="F36" s="18">
        <v>2012</v>
      </c>
      <c r="G36" s="19">
        <v>6962</v>
      </c>
      <c r="H36" s="185">
        <f t="shared" si="1"/>
        <v>73483.91</v>
      </c>
      <c r="I36" s="20" t="s">
        <v>134</v>
      </c>
    </row>
    <row r="37" spans="1:9" ht="37.5" x14ac:dyDescent="0.45">
      <c r="A37" s="14">
        <v>35</v>
      </c>
      <c r="B37" s="15" t="s">
        <v>1024</v>
      </c>
      <c r="C37" s="16" t="s">
        <v>743</v>
      </c>
      <c r="D37" s="31" t="s">
        <v>10</v>
      </c>
      <c r="E37" s="18">
        <v>2013</v>
      </c>
      <c r="F37" s="18">
        <v>2013</v>
      </c>
      <c r="G37" s="19">
        <v>12231</v>
      </c>
      <c r="H37" s="185">
        <f t="shared" ref="H37:H60" si="2">PRODUCT(G37,10.042)</f>
        <v>122823.702</v>
      </c>
      <c r="I37" s="20" t="s">
        <v>134</v>
      </c>
    </row>
    <row r="38" spans="1:9" ht="37.5" x14ac:dyDescent="0.45">
      <c r="A38" s="14">
        <v>36</v>
      </c>
      <c r="B38" s="15" t="s">
        <v>1025</v>
      </c>
      <c r="C38" s="16" t="s">
        <v>743</v>
      </c>
      <c r="D38" s="31" t="s">
        <v>10</v>
      </c>
      <c r="E38" s="18">
        <v>2013</v>
      </c>
      <c r="F38" s="18">
        <v>2013</v>
      </c>
      <c r="G38" s="19">
        <v>4664</v>
      </c>
      <c r="H38" s="185">
        <f t="shared" si="2"/>
        <v>46835.887999999999</v>
      </c>
      <c r="I38" s="20" t="s">
        <v>134</v>
      </c>
    </row>
    <row r="39" spans="1:9" ht="56.25" x14ac:dyDescent="0.45">
      <c r="A39" s="14">
        <v>37</v>
      </c>
      <c r="B39" s="15" t="s">
        <v>1801</v>
      </c>
      <c r="C39" s="16" t="s">
        <v>743</v>
      </c>
      <c r="D39" s="31" t="s">
        <v>10</v>
      </c>
      <c r="E39" s="18">
        <v>2013</v>
      </c>
      <c r="F39" s="18">
        <v>2013</v>
      </c>
      <c r="G39" s="19">
        <v>67214</v>
      </c>
      <c r="H39" s="185">
        <f t="shared" si="2"/>
        <v>674962.98800000001</v>
      </c>
      <c r="I39" s="20" t="s">
        <v>134</v>
      </c>
    </row>
    <row r="40" spans="1:9" ht="56.25" x14ac:dyDescent="0.45">
      <c r="A40" s="14">
        <v>38</v>
      </c>
      <c r="B40" s="15" t="s">
        <v>2738</v>
      </c>
      <c r="C40" s="16" t="s">
        <v>743</v>
      </c>
      <c r="D40" s="31" t="s">
        <v>10</v>
      </c>
      <c r="E40" s="18">
        <v>2013</v>
      </c>
      <c r="F40" s="18">
        <v>2013</v>
      </c>
      <c r="G40" s="19">
        <v>22819</v>
      </c>
      <c r="H40" s="185">
        <f t="shared" si="2"/>
        <v>229148.39799999999</v>
      </c>
      <c r="I40" s="20" t="s">
        <v>134</v>
      </c>
    </row>
    <row r="41" spans="1:9" x14ac:dyDescent="0.45">
      <c r="A41" s="14">
        <v>39</v>
      </c>
      <c r="B41" s="15" t="s">
        <v>1039</v>
      </c>
      <c r="C41" s="16" t="s">
        <v>743</v>
      </c>
      <c r="D41" s="31" t="s">
        <v>10</v>
      </c>
      <c r="E41" s="18">
        <v>2013</v>
      </c>
      <c r="F41" s="18">
        <v>2013</v>
      </c>
      <c r="G41" s="19">
        <v>1123</v>
      </c>
      <c r="H41" s="185">
        <f t="shared" si="2"/>
        <v>11277.165999999999</v>
      </c>
      <c r="I41" s="20" t="s">
        <v>134</v>
      </c>
    </row>
    <row r="42" spans="1:9" ht="56.25" x14ac:dyDescent="0.45">
      <c r="A42" s="14">
        <v>40</v>
      </c>
      <c r="B42" s="15" t="s">
        <v>2739</v>
      </c>
      <c r="C42" s="16" t="s">
        <v>743</v>
      </c>
      <c r="D42" s="31" t="s">
        <v>10</v>
      </c>
      <c r="E42" s="18">
        <v>2013</v>
      </c>
      <c r="F42" s="18">
        <v>2013</v>
      </c>
      <c r="G42" s="19">
        <v>819</v>
      </c>
      <c r="H42" s="185">
        <f t="shared" si="2"/>
        <v>8224.3979999999992</v>
      </c>
      <c r="I42" s="20" t="s">
        <v>134</v>
      </c>
    </row>
    <row r="43" spans="1:9" ht="37.5" x14ac:dyDescent="0.45">
      <c r="A43" s="14">
        <v>41</v>
      </c>
      <c r="B43" s="15" t="s">
        <v>1016</v>
      </c>
      <c r="C43" s="16" t="s">
        <v>743</v>
      </c>
      <c r="D43" s="31" t="s">
        <v>10</v>
      </c>
      <c r="E43" s="18">
        <v>2013</v>
      </c>
      <c r="F43" s="18">
        <v>2013</v>
      </c>
      <c r="G43" s="19">
        <v>17648</v>
      </c>
      <c r="H43" s="185">
        <f t="shared" si="2"/>
        <v>177221.21599999999</v>
      </c>
      <c r="I43" s="20" t="s">
        <v>134</v>
      </c>
    </row>
    <row r="44" spans="1:9" ht="37.5" x14ac:dyDescent="0.45">
      <c r="A44" s="14">
        <v>42</v>
      </c>
      <c r="B44" s="15" t="s">
        <v>1028</v>
      </c>
      <c r="C44" s="16" t="s">
        <v>743</v>
      </c>
      <c r="D44" s="31" t="s">
        <v>10</v>
      </c>
      <c r="E44" s="18">
        <v>2013</v>
      </c>
      <c r="F44" s="18">
        <v>2013</v>
      </c>
      <c r="G44" s="19">
        <v>41722</v>
      </c>
      <c r="H44" s="185">
        <f t="shared" si="2"/>
        <v>418972.32399999996</v>
      </c>
      <c r="I44" s="20" t="s">
        <v>134</v>
      </c>
    </row>
    <row r="45" spans="1:9" ht="37.5" x14ac:dyDescent="0.45">
      <c r="A45" s="14">
        <v>43</v>
      </c>
      <c r="B45" s="15" t="s">
        <v>1040</v>
      </c>
      <c r="C45" s="16" t="s">
        <v>743</v>
      </c>
      <c r="D45" s="31" t="s">
        <v>10</v>
      </c>
      <c r="E45" s="18">
        <v>2013</v>
      </c>
      <c r="F45" s="18">
        <v>2013</v>
      </c>
      <c r="G45" s="19">
        <v>8832</v>
      </c>
      <c r="H45" s="185">
        <f t="shared" si="2"/>
        <v>88690.944000000003</v>
      </c>
      <c r="I45" s="20" t="s">
        <v>134</v>
      </c>
    </row>
    <row r="46" spans="1:9" ht="37.5" x14ac:dyDescent="0.45">
      <c r="A46" s="14">
        <v>44</v>
      </c>
      <c r="B46" s="15" t="s">
        <v>1018</v>
      </c>
      <c r="C46" s="16" t="s">
        <v>743</v>
      </c>
      <c r="D46" s="31" t="s">
        <v>10</v>
      </c>
      <c r="E46" s="18">
        <v>2013</v>
      </c>
      <c r="F46" s="18">
        <v>2013</v>
      </c>
      <c r="G46" s="19">
        <v>4507</v>
      </c>
      <c r="H46" s="185">
        <f t="shared" si="2"/>
        <v>45259.294000000002</v>
      </c>
      <c r="I46" s="20" t="s">
        <v>134</v>
      </c>
    </row>
    <row r="47" spans="1:9" ht="56.25" x14ac:dyDescent="0.45">
      <c r="A47" s="14">
        <v>45</v>
      </c>
      <c r="B47" s="15" t="s">
        <v>2737</v>
      </c>
      <c r="C47" s="16" t="s">
        <v>743</v>
      </c>
      <c r="D47" s="31" t="s">
        <v>10</v>
      </c>
      <c r="E47" s="18">
        <v>2013</v>
      </c>
      <c r="F47" s="18">
        <v>2013</v>
      </c>
      <c r="G47" s="19">
        <v>105224</v>
      </c>
      <c r="H47" s="185">
        <f t="shared" si="2"/>
        <v>1056659.4080000001</v>
      </c>
      <c r="I47" s="20" t="s">
        <v>134</v>
      </c>
    </row>
    <row r="48" spans="1:9" x14ac:dyDescent="0.45">
      <c r="A48" s="14">
        <v>46</v>
      </c>
      <c r="B48" s="15" t="s">
        <v>1030</v>
      </c>
      <c r="C48" s="16" t="s">
        <v>743</v>
      </c>
      <c r="D48" s="31" t="s">
        <v>10</v>
      </c>
      <c r="E48" s="18">
        <v>2013</v>
      </c>
      <c r="F48" s="18">
        <v>2013</v>
      </c>
      <c r="G48" s="19">
        <v>146379</v>
      </c>
      <c r="H48" s="185">
        <f t="shared" si="2"/>
        <v>1469937.9180000001</v>
      </c>
      <c r="I48" s="20" t="s">
        <v>134</v>
      </c>
    </row>
    <row r="49" spans="1:9" ht="37.5" x14ac:dyDescent="0.45">
      <c r="A49" s="14">
        <v>47</v>
      </c>
      <c r="B49" s="15" t="s">
        <v>1041</v>
      </c>
      <c r="C49" s="16" t="s">
        <v>743</v>
      </c>
      <c r="D49" s="31" t="s">
        <v>10</v>
      </c>
      <c r="E49" s="18">
        <v>2013</v>
      </c>
      <c r="F49" s="18">
        <v>2013</v>
      </c>
      <c r="G49" s="19">
        <v>7937</v>
      </c>
      <c r="H49" s="185">
        <f t="shared" si="2"/>
        <v>79703.353999999992</v>
      </c>
      <c r="I49" s="20" t="s">
        <v>134</v>
      </c>
    </row>
    <row r="50" spans="1:9" ht="37.5" x14ac:dyDescent="0.45">
      <c r="A50" s="14">
        <v>48</v>
      </c>
      <c r="B50" s="15" t="s">
        <v>1019</v>
      </c>
      <c r="C50" s="16" t="s">
        <v>743</v>
      </c>
      <c r="D50" s="31" t="s">
        <v>10</v>
      </c>
      <c r="E50" s="18">
        <v>2013</v>
      </c>
      <c r="F50" s="18">
        <v>2013</v>
      </c>
      <c r="G50" s="19">
        <v>29823</v>
      </c>
      <c r="H50" s="185">
        <f t="shared" si="2"/>
        <v>299482.56599999999</v>
      </c>
      <c r="I50" s="20" t="s">
        <v>134</v>
      </c>
    </row>
    <row r="51" spans="1:9" x14ac:dyDescent="0.45">
      <c r="A51" s="14">
        <v>49</v>
      </c>
      <c r="B51" s="15" t="s">
        <v>1042</v>
      </c>
      <c r="C51" s="16" t="s">
        <v>743</v>
      </c>
      <c r="D51" s="31" t="s">
        <v>10</v>
      </c>
      <c r="E51" s="18">
        <v>2013</v>
      </c>
      <c r="F51" s="18">
        <v>2013</v>
      </c>
      <c r="G51" s="19">
        <v>336226</v>
      </c>
      <c r="H51" s="185">
        <f t="shared" si="2"/>
        <v>3376381.4920000001</v>
      </c>
      <c r="I51" s="20" t="s">
        <v>134</v>
      </c>
    </row>
    <row r="52" spans="1:9" x14ac:dyDescent="0.45">
      <c r="A52" s="14">
        <v>50</v>
      </c>
      <c r="B52" s="15" t="s">
        <v>1043</v>
      </c>
      <c r="C52" s="16" t="s">
        <v>743</v>
      </c>
      <c r="D52" s="31" t="s">
        <v>10</v>
      </c>
      <c r="E52" s="18">
        <v>2013</v>
      </c>
      <c r="F52" s="18">
        <v>2013</v>
      </c>
      <c r="G52" s="19">
        <v>8728</v>
      </c>
      <c r="H52" s="185">
        <f t="shared" si="2"/>
        <v>87646.576000000001</v>
      </c>
      <c r="I52" s="20" t="s">
        <v>134</v>
      </c>
    </row>
    <row r="53" spans="1:9" ht="56.25" x14ac:dyDescent="0.45">
      <c r="A53" s="14">
        <v>51</v>
      </c>
      <c r="B53" s="15" t="s">
        <v>1034</v>
      </c>
      <c r="C53" s="16" t="s">
        <v>743</v>
      </c>
      <c r="D53" s="31" t="s">
        <v>10</v>
      </c>
      <c r="E53" s="18">
        <v>2013</v>
      </c>
      <c r="F53" s="18">
        <v>2013</v>
      </c>
      <c r="G53" s="19">
        <v>11256</v>
      </c>
      <c r="H53" s="185">
        <f t="shared" si="2"/>
        <v>113032.75199999999</v>
      </c>
      <c r="I53" s="20" t="s">
        <v>134</v>
      </c>
    </row>
    <row r="54" spans="1:9" x14ac:dyDescent="0.45">
      <c r="A54" s="14">
        <v>52</v>
      </c>
      <c r="B54" s="15" t="s">
        <v>1044</v>
      </c>
      <c r="C54" s="16" t="s">
        <v>743</v>
      </c>
      <c r="D54" s="31" t="s">
        <v>15</v>
      </c>
      <c r="E54" s="18">
        <v>2012</v>
      </c>
      <c r="F54" s="18">
        <v>2013</v>
      </c>
      <c r="G54" s="19">
        <v>30000</v>
      </c>
      <c r="H54" s="185">
        <f t="shared" si="2"/>
        <v>301260</v>
      </c>
      <c r="I54" s="20" t="s">
        <v>134</v>
      </c>
    </row>
    <row r="55" spans="1:9" x14ac:dyDescent="0.45">
      <c r="A55" s="14">
        <v>53</v>
      </c>
      <c r="B55" s="15" t="s">
        <v>1045</v>
      </c>
      <c r="C55" s="16" t="s">
        <v>743</v>
      </c>
      <c r="D55" s="31" t="s">
        <v>30</v>
      </c>
      <c r="E55" s="18">
        <v>2013</v>
      </c>
      <c r="F55" s="18">
        <v>2013</v>
      </c>
      <c r="G55" s="19">
        <v>92030</v>
      </c>
      <c r="H55" s="185">
        <f t="shared" si="2"/>
        <v>924165.26</v>
      </c>
      <c r="I55" s="20" t="s">
        <v>134</v>
      </c>
    </row>
    <row r="56" spans="1:9" ht="75" x14ac:dyDescent="0.45">
      <c r="A56" s="14">
        <v>54</v>
      </c>
      <c r="B56" s="15" t="s">
        <v>1654</v>
      </c>
      <c r="C56" s="16" t="s">
        <v>743</v>
      </c>
      <c r="D56" s="31" t="s">
        <v>30</v>
      </c>
      <c r="E56" s="18">
        <v>2013</v>
      </c>
      <c r="F56" s="18">
        <v>2013</v>
      </c>
      <c r="G56" s="19">
        <v>27000</v>
      </c>
      <c r="H56" s="185">
        <f t="shared" si="2"/>
        <v>271134</v>
      </c>
      <c r="I56" s="20" t="s">
        <v>134</v>
      </c>
    </row>
    <row r="57" spans="1:9" ht="37.5" x14ac:dyDescent="0.45">
      <c r="A57" s="14">
        <v>55</v>
      </c>
      <c r="B57" s="15" t="s">
        <v>1046</v>
      </c>
      <c r="C57" s="16" t="s">
        <v>743</v>
      </c>
      <c r="D57" s="31" t="s">
        <v>33</v>
      </c>
      <c r="E57" s="18">
        <v>2012</v>
      </c>
      <c r="F57" s="18">
        <v>2013</v>
      </c>
      <c r="G57" s="19">
        <v>83000</v>
      </c>
      <c r="H57" s="185">
        <f t="shared" si="2"/>
        <v>833486</v>
      </c>
      <c r="I57" s="20" t="s">
        <v>134</v>
      </c>
    </row>
    <row r="58" spans="1:9" ht="37.5" x14ac:dyDescent="0.45">
      <c r="A58" s="14">
        <v>56</v>
      </c>
      <c r="B58" s="15" t="s">
        <v>1047</v>
      </c>
      <c r="C58" s="16" t="s">
        <v>743</v>
      </c>
      <c r="D58" s="31" t="s">
        <v>30</v>
      </c>
      <c r="E58" s="18">
        <v>2013</v>
      </c>
      <c r="F58" s="18">
        <v>2013</v>
      </c>
      <c r="G58" s="19">
        <v>397651</v>
      </c>
      <c r="H58" s="185">
        <f t="shared" si="2"/>
        <v>3993211.3419999997</v>
      </c>
      <c r="I58" s="20" t="s">
        <v>134</v>
      </c>
    </row>
    <row r="59" spans="1:9" ht="56.25" x14ac:dyDescent="0.45">
      <c r="A59" s="14">
        <v>57</v>
      </c>
      <c r="B59" s="15" t="s">
        <v>1048</v>
      </c>
      <c r="C59" s="16" t="s">
        <v>743</v>
      </c>
      <c r="D59" s="31" t="s">
        <v>30</v>
      </c>
      <c r="E59" s="18">
        <v>2013</v>
      </c>
      <c r="F59" s="18">
        <v>2013</v>
      </c>
      <c r="G59" s="19">
        <v>178405</v>
      </c>
      <c r="H59" s="185">
        <f t="shared" si="2"/>
        <v>1791543.01</v>
      </c>
      <c r="I59" s="20" t="s">
        <v>134</v>
      </c>
    </row>
    <row r="60" spans="1:9" ht="75" x14ac:dyDescent="0.45">
      <c r="A60" s="14">
        <v>58</v>
      </c>
      <c r="B60" s="15" t="s">
        <v>1049</v>
      </c>
      <c r="C60" s="16" t="s">
        <v>1095</v>
      </c>
      <c r="D60" s="31" t="s">
        <v>36</v>
      </c>
      <c r="E60" s="18">
        <v>2012</v>
      </c>
      <c r="F60" s="18">
        <v>2013</v>
      </c>
      <c r="G60" s="19">
        <v>95526</v>
      </c>
      <c r="H60" s="185">
        <f t="shared" si="2"/>
        <v>959272.09199999995</v>
      </c>
      <c r="I60" s="20" t="s">
        <v>134</v>
      </c>
    </row>
    <row r="61" spans="1:9" ht="37.5" x14ac:dyDescent="0.45">
      <c r="A61" s="14">
        <v>59</v>
      </c>
      <c r="B61" s="15" t="s">
        <v>1015</v>
      </c>
      <c r="C61" s="16" t="s">
        <v>743</v>
      </c>
      <c r="D61" s="31" t="s">
        <v>10</v>
      </c>
      <c r="E61" s="18">
        <v>2014</v>
      </c>
      <c r="F61" s="18">
        <v>2014</v>
      </c>
      <c r="G61" s="19">
        <v>1395</v>
      </c>
      <c r="H61" s="185">
        <f t="shared" ref="H61:H81" si="3">PRODUCT(G61,9.191)</f>
        <v>12821.445000000002</v>
      </c>
      <c r="I61" s="20" t="s">
        <v>134</v>
      </c>
    </row>
    <row r="62" spans="1:9" ht="37.5" x14ac:dyDescent="0.45">
      <c r="A62" s="14">
        <v>60</v>
      </c>
      <c r="B62" s="15" t="s">
        <v>2736</v>
      </c>
      <c r="C62" s="16" t="s">
        <v>743</v>
      </c>
      <c r="D62" s="31" t="s">
        <v>10</v>
      </c>
      <c r="E62" s="18">
        <v>2014</v>
      </c>
      <c r="F62" s="18">
        <v>2014</v>
      </c>
      <c r="G62" s="19">
        <v>31239</v>
      </c>
      <c r="H62" s="185">
        <f t="shared" si="3"/>
        <v>287117.64900000003</v>
      </c>
      <c r="I62" s="20" t="s">
        <v>134</v>
      </c>
    </row>
    <row r="63" spans="1:9" ht="37.5" x14ac:dyDescent="0.45">
      <c r="A63" s="14">
        <v>61</v>
      </c>
      <c r="B63" s="15" t="s">
        <v>1050</v>
      </c>
      <c r="C63" s="16" t="s">
        <v>743</v>
      </c>
      <c r="D63" s="31" t="s">
        <v>10</v>
      </c>
      <c r="E63" s="18">
        <v>2014</v>
      </c>
      <c r="F63" s="18">
        <v>2014</v>
      </c>
      <c r="G63" s="19">
        <v>28844</v>
      </c>
      <c r="H63" s="185">
        <f t="shared" si="3"/>
        <v>265105.20400000003</v>
      </c>
      <c r="I63" s="20" t="s">
        <v>134</v>
      </c>
    </row>
    <row r="64" spans="1:9" x14ac:dyDescent="0.45">
      <c r="A64" s="14">
        <v>62</v>
      </c>
      <c r="B64" s="15" t="s">
        <v>1051</v>
      </c>
      <c r="C64" s="16" t="s">
        <v>743</v>
      </c>
      <c r="D64" s="31" t="s">
        <v>10</v>
      </c>
      <c r="E64" s="18">
        <v>2014</v>
      </c>
      <c r="F64" s="18">
        <v>2014</v>
      </c>
      <c r="G64" s="19">
        <v>2000</v>
      </c>
      <c r="H64" s="185">
        <f t="shared" si="3"/>
        <v>18382</v>
      </c>
      <c r="I64" s="20" t="s">
        <v>134</v>
      </c>
    </row>
    <row r="65" spans="1:9" ht="37.5" x14ac:dyDescent="0.45">
      <c r="A65" s="14">
        <v>63</v>
      </c>
      <c r="B65" s="15" t="s">
        <v>1052</v>
      </c>
      <c r="C65" s="16" t="s">
        <v>743</v>
      </c>
      <c r="D65" s="31" t="s">
        <v>10</v>
      </c>
      <c r="E65" s="18">
        <v>2014</v>
      </c>
      <c r="F65" s="18">
        <v>2014</v>
      </c>
      <c r="G65" s="19">
        <v>18162</v>
      </c>
      <c r="H65" s="185">
        <f t="shared" si="3"/>
        <v>166926.94200000001</v>
      </c>
      <c r="I65" s="20" t="s">
        <v>134</v>
      </c>
    </row>
    <row r="66" spans="1:9" ht="37.5" x14ac:dyDescent="0.45">
      <c r="A66" s="14">
        <v>64</v>
      </c>
      <c r="B66" s="15" t="s">
        <v>1024</v>
      </c>
      <c r="C66" s="16" t="s">
        <v>743</v>
      </c>
      <c r="D66" s="31" t="s">
        <v>10</v>
      </c>
      <c r="E66" s="18">
        <v>2014</v>
      </c>
      <c r="F66" s="18">
        <v>2014</v>
      </c>
      <c r="G66" s="19">
        <v>10407</v>
      </c>
      <c r="H66" s="185">
        <f t="shared" si="3"/>
        <v>95650.737000000008</v>
      </c>
      <c r="I66" s="20" t="s">
        <v>134</v>
      </c>
    </row>
    <row r="67" spans="1:9" ht="37.5" x14ac:dyDescent="0.45">
      <c r="A67" s="14">
        <v>65</v>
      </c>
      <c r="B67" s="15" t="s">
        <v>1053</v>
      </c>
      <c r="C67" s="16" t="s">
        <v>743</v>
      </c>
      <c r="D67" s="31" t="s">
        <v>10</v>
      </c>
      <c r="E67" s="18">
        <v>2014</v>
      </c>
      <c r="F67" s="18">
        <v>2014</v>
      </c>
      <c r="G67" s="19">
        <v>7200</v>
      </c>
      <c r="H67" s="185">
        <f t="shared" si="3"/>
        <v>66175.200000000012</v>
      </c>
      <c r="I67" s="20" t="s">
        <v>134</v>
      </c>
    </row>
    <row r="68" spans="1:9" ht="37.5" x14ac:dyDescent="0.45">
      <c r="A68" s="14">
        <v>66</v>
      </c>
      <c r="B68" s="15" t="s">
        <v>1016</v>
      </c>
      <c r="C68" s="16" t="s">
        <v>743</v>
      </c>
      <c r="D68" s="31" t="s">
        <v>10</v>
      </c>
      <c r="E68" s="18">
        <v>2014</v>
      </c>
      <c r="F68" s="18">
        <v>2014</v>
      </c>
      <c r="G68" s="19">
        <v>40890</v>
      </c>
      <c r="H68" s="185">
        <f t="shared" si="3"/>
        <v>375819.99000000005</v>
      </c>
      <c r="I68" s="20" t="s">
        <v>134</v>
      </c>
    </row>
    <row r="69" spans="1:9" x14ac:dyDescent="0.45">
      <c r="A69" s="14">
        <v>67</v>
      </c>
      <c r="B69" s="15" t="s">
        <v>1054</v>
      </c>
      <c r="C69" s="16" t="s">
        <v>743</v>
      </c>
      <c r="D69" s="31" t="s">
        <v>10</v>
      </c>
      <c r="E69" s="18">
        <v>2014</v>
      </c>
      <c r="F69" s="18">
        <v>2014</v>
      </c>
      <c r="G69" s="19">
        <v>20810</v>
      </c>
      <c r="H69" s="185">
        <f t="shared" si="3"/>
        <v>191264.71000000002</v>
      </c>
      <c r="I69" s="20" t="s">
        <v>134</v>
      </c>
    </row>
    <row r="70" spans="1:9" ht="37.5" x14ac:dyDescent="0.45">
      <c r="A70" s="14">
        <v>68</v>
      </c>
      <c r="B70" s="15" t="s">
        <v>1040</v>
      </c>
      <c r="C70" s="16" t="s">
        <v>743</v>
      </c>
      <c r="D70" s="31" t="s">
        <v>10</v>
      </c>
      <c r="E70" s="18">
        <v>2014</v>
      </c>
      <c r="F70" s="18">
        <v>2014</v>
      </c>
      <c r="G70" s="19">
        <v>6511</v>
      </c>
      <c r="H70" s="185">
        <f t="shared" si="3"/>
        <v>59842.601000000002</v>
      </c>
      <c r="I70" s="20" t="s">
        <v>134</v>
      </c>
    </row>
    <row r="71" spans="1:9" ht="56.25" x14ac:dyDescent="0.45">
      <c r="A71" s="14">
        <v>69</v>
      </c>
      <c r="B71" s="15" t="s">
        <v>2737</v>
      </c>
      <c r="C71" s="16" t="s">
        <v>743</v>
      </c>
      <c r="D71" s="31" t="s">
        <v>10</v>
      </c>
      <c r="E71" s="18">
        <v>2014</v>
      </c>
      <c r="F71" s="18">
        <v>2014</v>
      </c>
      <c r="G71" s="19">
        <v>64303</v>
      </c>
      <c r="H71" s="185">
        <f t="shared" si="3"/>
        <v>591008.87300000002</v>
      </c>
      <c r="I71" s="20" t="s">
        <v>134</v>
      </c>
    </row>
    <row r="72" spans="1:9" x14ac:dyDescent="0.45">
      <c r="A72" s="14">
        <v>70</v>
      </c>
      <c r="B72" s="15" t="s">
        <v>1017</v>
      </c>
      <c r="C72" s="16" t="s">
        <v>743</v>
      </c>
      <c r="D72" s="31" t="s">
        <v>10</v>
      </c>
      <c r="E72" s="18">
        <v>2014</v>
      </c>
      <c r="F72" s="18">
        <v>2014</v>
      </c>
      <c r="G72" s="19">
        <v>107668</v>
      </c>
      <c r="H72" s="185">
        <f t="shared" si="3"/>
        <v>989576.58800000011</v>
      </c>
      <c r="I72" s="20" t="s">
        <v>134</v>
      </c>
    </row>
    <row r="73" spans="1:9" ht="37.5" x14ac:dyDescent="0.45">
      <c r="A73" s="14">
        <v>71</v>
      </c>
      <c r="B73" s="15" t="s">
        <v>1032</v>
      </c>
      <c r="C73" s="16" t="s">
        <v>743</v>
      </c>
      <c r="D73" s="31" t="s">
        <v>10</v>
      </c>
      <c r="E73" s="18">
        <v>2014</v>
      </c>
      <c r="F73" s="18">
        <v>2014</v>
      </c>
      <c r="G73" s="19">
        <v>432</v>
      </c>
      <c r="H73" s="185">
        <f t="shared" si="3"/>
        <v>3970.5120000000002</v>
      </c>
      <c r="I73" s="20" t="s">
        <v>134</v>
      </c>
    </row>
    <row r="74" spans="1:9" x14ac:dyDescent="0.45">
      <c r="A74" s="14">
        <v>72</v>
      </c>
      <c r="B74" s="15" t="s">
        <v>1055</v>
      </c>
      <c r="C74" s="16" t="s">
        <v>743</v>
      </c>
      <c r="D74" s="31" t="s">
        <v>10</v>
      </c>
      <c r="E74" s="18">
        <v>2014</v>
      </c>
      <c r="F74" s="18">
        <v>2014</v>
      </c>
      <c r="G74" s="19">
        <v>75370</v>
      </c>
      <c r="H74" s="185">
        <f t="shared" si="3"/>
        <v>692725.67</v>
      </c>
      <c r="I74" s="20" t="s">
        <v>134</v>
      </c>
    </row>
    <row r="75" spans="1:9" ht="37.5" x14ac:dyDescent="0.45">
      <c r="A75" s="14">
        <v>73</v>
      </c>
      <c r="B75" s="15" t="s">
        <v>1056</v>
      </c>
      <c r="C75" s="16" t="s">
        <v>743</v>
      </c>
      <c r="D75" s="31" t="s">
        <v>10</v>
      </c>
      <c r="E75" s="18">
        <v>2014</v>
      </c>
      <c r="F75" s="18">
        <v>2014</v>
      </c>
      <c r="G75" s="19">
        <v>13267</v>
      </c>
      <c r="H75" s="185">
        <f t="shared" si="3"/>
        <v>121936.997</v>
      </c>
      <c r="I75" s="20" t="s">
        <v>134</v>
      </c>
    </row>
    <row r="76" spans="1:9" ht="37.5" x14ac:dyDescent="0.45">
      <c r="A76" s="14">
        <v>74</v>
      </c>
      <c r="B76" s="15" t="s">
        <v>1057</v>
      </c>
      <c r="C76" s="16" t="s">
        <v>743</v>
      </c>
      <c r="D76" s="31" t="s">
        <v>10</v>
      </c>
      <c r="E76" s="18">
        <v>2014</v>
      </c>
      <c r="F76" s="18">
        <v>2014</v>
      </c>
      <c r="G76" s="19">
        <v>47472</v>
      </c>
      <c r="H76" s="185">
        <f t="shared" si="3"/>
        <v>436315.15200000006</v>
      </c>
      <c r="I76" s="20" t="s">
        <v>134</v>
      </c>
    </row>
    <row r="77" spans="1:9" ht="37.5" x14ac:dyDescent="0.45">
      <c r="A77" s="14">
        <v>75</v>
      </c>
      <c r="B77" s="15" t="s">
        <v>1019</v>
      </c>
      <c r="C77" s="16" t="s">
        <v>743</v>
      </c>
      <c r="D77" s="31" t="s">
        <v>10</v>
      </c>
      <c r="E77" s="18">
        <v>2014</v>
      </c>
      <c r="F77" s="18">
        <v>2014</v>
      </c>
      <c r="G77" s="19">
        <v>9993</v>
      </c>
      <c r="H77" s="185">
        <f t="shared" si="3"/>
        <v>91845.663</v>
      </c>
      <c r="I77" s="20" t="s">
        <v>134</v>
      </c>
    </row>
    <row r="78" spans="1:9" ht="37.5" x14ac:dyDescent="0.45">
      <c r="A78" s="14">
        <v>76</v>
      </c>
      <c r="B78" s="15" t="s">
        <v>1058</v>
      </c>
      <c r="C78" s="16" t="s">
        <v>743</v>
      </c>
      <c r="D78" s="31" t="s">
        <v>10</v>
      </c>
      <c r="E78" s="18">
        <v>2014</v>
      </c>
      <c r="F78" s="18">
        <v>2014</v>
      </c>
      <c r="G78" s="19">
        <v>3584</v>
      </c>
      <c r="H78" s="185">
        <f t="shared" si="3"/>
        <v>32940.544000000002</v>
      </c>
      <c r="I78" s="20" t="s">
        <v>134</v>
      </c>
    </row>
    <row r="79" spans="1:9" x14ac:dyDescent="0.45">
      <c r="A79" s="14">
        <v>77</v>
      </c>
      <c r="B79" s="15" t="s">
        <v>1059</v>
      </c>
      <c r="C79" s="16" t="s">
        <v>743</v>
      </c>
      <c r="D79" s="31" t="s">
        <v>36</v>
      </c>
      <c r="E79" s="18">
        <v>2013</v>
      </c>
      <c r="F79" s="18">
        <v>2014</v>
      </c>
      <c r="G79" s="48">
        <v>113922</v>
      </c>
      <c r="H79" s="185">
        <f t="shared" si="3"/>
        <v>1047057.1020000001</v>
      </c>
      <c r="I79" s="20" t="s">
        <v>134</v>
      </c>
    </row>
    <row r="80" spans="1:9" ht="37.5" x14ac:dyDescent="0.45">
      <c r="A80" s="14">
        <v>78</v>
      </c>
      <c r="B80" s="15" t="s">
        <v>1060</v>
      </c>
      <c r="C80" s="16" t="s">
        <v>743</v>
      </c>
      <c r="D80" s="31" t="s">
        <v>15</v>
      </c>
      <c r="E80" s="18">
        <v>2013</v>
      </c>
      <c r="F80" s="18">
        <v>2014</v>
      </c>
      <c r="G80" s="19">
        <v>40000</v>
      </c>
      <c r="H80" s="185">
        <f t="shared" si="3"/>
        <v>367640</v>
      </c>
      <c r="I80" s="20" t="s">
        <v>134</v>
      </c>
    </row>
    <row r="81" spans="1:9" x14ac:dyDescent="0.45">
      <c r="A81" s="14">
        <v>79</v>
      </c>
      <c r="B81" s="15" t="s">
        <v>1065</v>
      </c>
      <c r="C81" s="16" t="s">
        <v>743</v>
      </c>
      <c r="D81" s="31" t="s">
        <v>30</v>
      </c>
      <c r="E81" s="18">
        <v>2014</v>
      </c>
      <c r="F81" s="18">
        <v>2014</v>
      </c>
      <c r="G81" s="19">
        <v>65529</v>
      </c>
      <c r="H81" s="185">
        <f t="shared" si="3"/>
        <v>602277.03899999999</v>
      </c>
      <c r="I81" s="20" t="s">
        <v>134</v>
      </c>
    </row>
    <row r="82" spans="1:9" ht="37.5" x14ac:dyDescent="0.45">
      <c r="A82" s="14">
        <v>80</v>
      </c>
      <c r="B82" s="15" t="s">
        <v>1015</v>
      </c>
      <c r="C82" s="16" t="s">
        <v>743</v>
      </c>
      <c r="D82" s="31" t="s">
        <v>10</v>
      </c>
      <c r="E82" s="18">
        <v>2015</v>
      </c>
      <c r="F82" s="18">
        <v>2015</v>
      </c>
      <c r="G82" s="19">
        <v>24667</v>
      </c>
      <c r="H82" s="185">
        <f t="shared" ref="H82:H98" si="4">PRODUCT(G82,8.568)</f>
        <v>211346.856</v>
      </c>
      <c r="I82" s="20" t="s">
        <v>134</v>
      </c>
    </row>
    <row r="83" spans="1:9" ht="37.5" x14ac:dyDescent="0.45">
      <c r="A83" s="14">
        <v>81</v>
      </c>
      <c r="B83" s="15" t="s">
        <v>2736</v>
      </c>
      <c r="C83" s="16" t="s">
        <v>743</v>
      </c>
      <c r="D83" s="31" t="s">
        <v>10</v>
      </c>
      <c r="E83" s="18">
        <v>2015</v>
      </c>
      <c r="F83" s="18">
        <v>2015</v>
      </c>
      <c r="G83" s="19">
        <v>66720</v>
      </c>
      <c r="H83" s="185">
        <f t="shared" si="4"/>
        <v>571656.95999999996</v>
      </c>
      <c r="I83" s="20" t="s">
        <v>134</v>
      </c>
    </row>
    <row r="84" spans="1:9" ht="37.5" x14ac:dyDescent="0.45">
      <c r="A84" s="14">
        <v>82</v>
      </c>
      <c r="B84" s="15" t="s">
        <v>1050</v>
      </c>
      <c r="C84" s="16" t="s">
        <v>743</v>
      </c>
      <c r="D84" s="31" t="s">
        <v>10</v>
      </c>
      <c r="E84" s="18">
        <v>2015</v>
      </c>
      <c r="F84" s="18">
        <v>2015</v>
      </c>
      <c r="G84" s="19">
        <v>60470</v>
      </c>
      <c r="H84" s="185">
        <f t="shared" si="4"/>
        <v>518106.95999999996</v>
      </c>
      <c r="I84" s="20" t="s">
        <v>134</v>
      </c>
    </row>
    <row r="85" spans="1:9" x14ac:dyDescent="0.45">
      <c r="A85" s="14">
        <v>83</v>
      </c>
      <c r="B85" s="15" t="s">
        <v>1061</v>
      </c>
      <c r="C85" s="16" t="s">
        <v>743</v>
      </c>
      <c r="D85" s="31" t="s">
        <v>10</v>
      </c>
      <c r="E85" s="18">
        <v>2015</v>
      </c>
      <c r="F85" s="18">
        <v>2015</v>
      </c>
      <c r="G85" s="19">
        <v>1079</v>
      </c>
      <c r="H85" s="185">
        <f t="shared" si="4"/>
        <v>9244.8719999999994</v>
      </c>
      <c r="I85" s="20" t="s">
        <v>134</v>
      </c>
    </row>
    <row r="86" spans="1:9" ht="37.5" x14ac:dyDescent="0.45">
      <c r="A86" s="14">
        <v>84</v>
      </c>
      <c r="B86" s="15" t="s">
        <v>1052</v>
      </c>
      <c r="C86" s="16" t="s">
        <v>743</v>
      </c>
      <c r="D86" s="31" t="s">
        <v>10</v>
      </c>
      <c r="E86" s="18">
        <v>2015</v>
      </c>
      <c r="F86" s="18">
        <v>2015</v>
      </c>
      <c r="G86" s="19">
        <v>17471</v>
      </c>
      <c r="H86" s="185">
        <f t="shared" si="4"/>
        <v>149691.52799999999</v>
      </c>
      <c r="I86" s="20" t="s">
        <v>134</v>
      </c>
    </row>
    <row r="87" spans="1:9" ht="37.5" x14ac:dyDescent="0.45">
      <c r="A87" s="14">
        <v>85</v>
      </c>
      <c r="B87" s="15" t="s">
        <v>1024</v>
      </c>
      <c r="C87" s="16" t="s">
        <v>743</v>
      </c>
      <c r="D87" s="31" t="s">
        <v>10</v>
      </c>
      <c r="E87" s="18">
        <v>2015</v>
      </c>
      <c r="F87" s="18">
        <v>2015</v>
      </c>
      <c r="G87" s="19">
        <v>20000</v>
      </c>
      <c r="H87" s="185">
        <f t="shared" si="4"/>
        <v>171360</v>
      </c>
      <c r="I87" s="20" t="s">
        <v>134</v>
      </c>
    </row>
    <row r="88" spans="1:9" ht="37.5" x14ac:dyDescent="0.45">
      <c r="A88" s="14">
        <v>86</v>
      </c>
      <c r="B88" s="15" t="s">
        <v>1016</v>
      </c>
      <c r="C88" s="16" t="s">
        <v>743</v>
      </c>
      <c r="D88" s="31" t="s">
        <v>10</v>
      </c>
      <c r="E88" s="18">
        <v>2015</v>
      </c>
      <c r="F88" s="18">
        <v>2015</v>
      </c>
      <c r="G88" s="19">
        <v>49485</v>
      </c>
      <c r="H88" s="185">
        <f t="shared" si="4"/>
        <v>423987.48</v>
      </c>
      <c r="I88" s="20" t="s">
        <v>134</v>
      </c>
    </row>
    <row r="89" spans="1:9" x14ac:dyDescent="0.45">
      <c r="A89" s="14">
        <v>87</v>
      </c>
      <c r="B89" s="15" t="s">
        <v>1054</v>
      </c>
      <c r="C89" s="16" t="s">
        <v>743</v>
      </c>
      <c r="D89" s="31" t="s">
        <v>10</v>
      </c>
      <c r="E89" s="18">
        <v>2015</v>
      </c>
      <c r="F89" s="18">
        <v>2015</v>
      </c>
      <c r="G89" s="19">
        <v>37989</v>
      </c>
      <c r="H89" s="185">
        <f t="shared" si="4"/>
        <v>325489.75199999998</v>
      </c>
      <c r="I89" s="20" t="s">
        <v>134</v>
      </c>
    </row>
    <row r="90" spans="1:9" ht="56.25" x14ac:dyDescent="0.45">
      <c r="A90" s="14">
        <v>88</v>
      </c>
      <c r="B90" s="15" t="s">
        <v>1029</v>
      </c>
      <c r="C90" s="16" t="s">
        <v>743</v>
      </c>
      <c r="D90" s="31" t="s">
        <v>10</v>
      </c>
      <c r="E90" s="18">
        <v>2015</v>
      </c>
      <c r="F90" s="18">
        <v>2015</v>
      </c>
      <c r="G90" s="19">
        <v>2625</v>
      </c>
      <c r="H90" s="185">
        <f t="shared" si="4"/>
        <v>22491</v>
      </c>
      <c r="I90" s="20" t="s">
        <v>134</v>
      </c>
    </row>
    <row r="91" spans="1:9" ht="37.5" x14ac:dyDescent="0.45">
      <c r="A91" s="14">
        <v>89</v>
      </c>
      <c r="B91" s="15" t="s">
        <v>1018</v>
      </c>
      <c r="C91" s="16" t="s">
        <v>743</v>
      </c>
      <c r="D91" s="31" t="s">
        <v>10</v>
      </c>
      <c r="E91" s="18">
        <v>2015</v>
      </c>
      <c r="F91" s="18">
        <v>2015</v>
      </c>
      <c r="G91" s="19">
        <v>3509</v>
      </c>
      <c r="H91" s="185">
        <f t="shared" si="4"/>
        <v>30065.111999999997</v>
      </c>
      <c r="I91" s="20" t="s">
        <v>134</v>
      </c>
    </row>
    <row r="92" spans="1:9" ht="56.25" x14ac:dyDescent="0.45">
      <c r="A92" s="14">
        <v>90</v>
      </c>
      <c r="B92" s="15" t="s">
        <v>2737</v>
      </c>
      <c r="C92" s="16" t="s">
        <v>743</v>
      </c>
      <c r="D92" s="31" t="s">
        <v>10</v>
      </c>
      <c r="E92" s="18">
        <v>2015</v>
      </c>
      <c r="F92" s="18">
        <v>2015</v>
      </c>
      <c r="G92" s="19">
        <v>4496</v>
      </c>
      <c r="H92" s="185">
        <f t="shared" si="4"/>
        <v>38521.727999999996</v>
      </c>
      <c r="I92" s="20" t="s">
        <v>134</v>
      </c>
    </row>
    <row r="93" spans="1:9" ht="37.5" x14ac:dyDescent="0.45">
      <c r="A93" s="14">
        <v>91</v>
      </c>
      <c r="B93" s="15" t="s">
        <v>1062</v>
      </c>
      <c r="C93" s="16" t="s">
        <v>743</v>
      </c>
      <c r="D93" s="31" t="s">
        <v>10</v>
      </c>
      <c r="E93" s="18">
        <v>2015</v>
      </c>
      <c r="F93" s="18">
        <v>2015</v>
      </c>
      <c r="G93" s="19">
        <v>146627</v>
      </c>
      <c r="H93" s="185">
        <f t="shared" si="4"/>
        <v>1256300.1359999999</v>
      </c>
      <c r="I93" s="20" t="s">
        <v>134</v>
      </c>
    </row>
    <row r="94" spans="1:9" x14ac:dyDescent="0.45">
      <c r="A94" s="14">
        <v>92</v>
      </c>
      <c r="B94" s="15" t="s">
        <v>1051</v>
      </c>
      <c r="C94" s="16" t="s">
        <v>743</v>
      </c>
      <c r="D94" s="31" t="s">
        <v>10</v>
      </c>
      <c r="E94" s="18">
        <v>2015</v>
      </c>
      <c r="F94" s="18">
        <v>2015</v>
      </c>
      <c r="G94" s="19">
        <v>3848</v>
      </c>
      <c r="H94" s="185">
        <f t="shared" si="4"/>
        <v>32969.663999999997</v>
      </c>
      <c r="I94" s="20" t="s">
        <v>134</v>
      </c>
    </row>
    <row r="95" spans="1:9" x14ac:dyDescent="0.45">
      <c r="A95" s="14">
        <v>93</v>
      </c>
      <c r="B95" s="15" t="s">
        <v>1055</v>
      </c>
      <c r="C95" s="16" t="s">
        <v>743</v>
      </c>
      <c r="D95" s="31" t="s">
        <v>10</v>
      </c>
      <c r="E95" s="18">
        <v>2015</v>
      </c>
      <c r="F95" s="18">
        <v>2015</v>
      </c>
      <c r="G95" s="19">
        <v>87774</v>
      </c>
      <c r="H95" s="185">
        <f t="shared" si="4"/>
        <v>752047.63199999998</v>
      </c>
      <c r="I95" s="20" t="s">
        <v>134</v>
      </c>
    </row>
    <row r="96" spans="1:9" ht="37.5" x14ac:dyDescent="0.45">
      <c r="A96" s="14">
        <v>94</v>
      </c>
      <c r="B96" s="15" t="s">
        <v>1056</v>
      </c>
      <c r="C96" s="16" t="s">
        <v>743</v>
      </c>
      <c r="D96" s="31" t="s">
        <v>10</v>
      </c>
      <c r="E96" s="18">
        <v>2015</v>
      </c>
      <c r="F96" s="18">
        <v>2015</v>
      </c>
      <c r="G96" s="19">
        <v>3000</v>
      </c>
      <c r="H96" s="185">
        <f t="shared" si="4"/>
        <v>25704</v>
      </c>
      <c r="I96" s="20" t="s">
        <v>134</v>
      </c>
    </row>
    <row r="97" spans="1:9" ht="56.25" x14ac:dyDescent="0.45">
      <c r="A97" s="14">
        <v>95</v>
      </c>
      <c r="B97" s="15" t="s">
        <v>1063</v>
      </c>
      <c r="C97" s="16" t="s">
        <v>743</v>
      </c>
      <c r="D97" s="31" t="s">
        <v>10</v>
      </c>
      <c r="E97" s="18">
        <v>2015</v>
      </c>
      <c r="F97" s="18">
        <v>2015</v>
      </c>
      <c r="G97" s="19">
        <v>46099</v>
      </c>
      <c r="H97" s="185">
        <f t="shared" si="4"/>
        <v>394976.23199999996</v>
      </c>
      <c r="I97" s="20" t="s">
        <v>134</v>
      </c>
    </row>
    <row r="98" spans="1:9" ht="37.5" x14ac:dyDescent="0.45">
      <c r="A98" s="14">
        <v>96</v>
      </c>
      <c r="B98" s="15" t="s">
        <v>1019</v>
      </c>
      <c r="C98" s="16" t="s">
        <v>743</v>
      </c>
      <c r="D98" s="31" t="s">
        <v>10</v>
      </c>
      <c r="E98" s="18">
        <v>2015</v>
      </c>
      <c r="F98" s="18">
        <v>2015</v>
      </c>
      <c r="G98" s="19">
        <v>6882</v>
      </c>
      <c r="H98" s="185">
        <f t="shared" si="4"/>
        <v>58964.975999999995</v>
      </c>
      <c r="I98" s="20" t="s">
        <v>134</v>
      </c>
    </row>
    <row r="99" spans="1:9" ht="37.5" x14ac:dyDescent="0.45">
      <c r="A99" s="14">
        <v>97</v>
      </c>
      <c r="B99" s="15" t="s">
        <v>1015</v>
      </c>
      <c r="C99" s="16" t="s">
        <v>743</v>
      </c>
      <c r="D99" s="31" t="s">
        <v>10</v>
      </c>
      <c r="E99" s="18">
        <v>2016</v>
      </c>
      <c r="F99" s="18">
        <v>2016</v>
      </c>
      <c r="G99" s="19">
        <v>139463</v>
      </c>
      <c r="H99" s="185">
        <f t="shared" ref="H99:H127" si="5">PRODUCT(G99,7.971)</f>
        <v>1111659.5730000001</v>
      </c>
      <c r="I99" s="20" t="s">
        <v>134</v>
      </c>
    </row>
    <row r="100" spans="1:9" ht="56.25" x14ac:dyDescent="0.45">
      <c r="A100" s="14">
        <v>98</v>
      </c>
      <c r="B100" s="15" t="s">
        <v>1801</v>
      </c>
      <c r="C100" s="16" t="s">
        <v>743</v>
      </c>
      <c r="D100" s="31" t="s">
        <v>10</v>
      </c>
      <c r="E100" s="18">
        <v>2016</v>
      </c>
      <c r="F100" s="18">
        <v>2016</v>
      </c>
      <c r="G100" s="19">
        <v>27319</v>
      </c>
      <c r="H100" s="185">
        <f t="shared" si="5"/>
        <v>217759.74900000001</v>
      </c>
      <c r="I100" s="20" t="s">
        <v>134</v>
      </c>
    </row>
    <row r="101" spans="1:9" ht="37.5" x14ac:dyDescent="0.45">
      <c r="A101" s="14">
        <v>99</v>
      </c>
      <c r="B101" s="15" t="s">
        <v>1050</v>
      </c>
      <c r="C101" s="16" t="s">
        <v>743</v>
      </c>
      <c r="D101" s="31" t="s">
        <v>10</v>
      </c>
      <c r="E101" s="18">
        <v>2016</v>
      </c>
      <c r="F101" s="18">
        <v>2016</v>
      </c>
      <c r="G101" s="19">
        <v>42927</v>
      </c>
      <c r="H101" s="185">
        <f t="shared" si="5"/>
        <v>342171.11700000003</v>
      </c>
      <c r="I101" s="20" t="s">
        <v>134</v>
      </c>
    </row>
    <row r="102" spans="1:9" s="145" customFormat="1" ht="37.5" x14ac:dyDescent="0.45">
      <c r="A102" s="14">
        <v>100</v>
      </c>
      <c r="B102" s="15" t="s">
        <v>1052</v>
      </c>
      <c r="C102" s="16" t="s">
        <v>743</v>
      </c>
      <c r="D102" s="31" t="s">
        <v>10</v>
      </c>
      <c r="E102" s="18">
        <v>2016</v>
      </c>
      <c r="F102" s="18">
        <v>2016</v>
      </c>
      <c r="G102" s="19">
        <v>19621</v>
      </c>
      <c r="H102" s="185">
        <f t="shared" si="5"/>
        <v>156398.99100000001</v>
      </c>
      <c r="I102" s="20" t="s">
        <v>134</v>
      </c>
    </row>
    <row r="103" spans="1:9" ht="37.5" x14ac:dyDescent="0.45">
      <c r="A103" s="14">
        <v>101</v>
      </c>
      <c r="B103" s="15" t="s">
        <v>1066</v>
      </c>
      <c r="C103" s="16" t="s">
        <v>743</v>
      </c>
      <c r="D103" s="31" t="s">
        <v>10</v>
      </c>
      <c r="E103" s="18">
        <v>2016</v>
      </c>
      <c r="F103" s="18">
        <v>2016</v>
      </c>
      <c r="G103" s="19">
        <v>2108</v>
      </c>
      <c r="H103" s="185">
        <f t="shared" si="5"/>
        <v>16802.867999999999</v>
      </c>
      <c r="I103" s="20" t="s">
        <v>134</v>
      </c>
    </row>
    <row r="104" spans="1:9" ht="37.5" x14ac:dyDescent="0.45">
      <c r="A104" s="14">
        <v>102</v>
      </c>
      <c r="B104" s="15" t="s">
        <v>1024</v>
      </c>
      <c r="C104" s="16" t="s">
        <v>743</v>
      </c>
      <c r="D104" s="31" t="s">
        <v>10</v>
      </c>
      <c r="E104" s="18">
        <v>2016</v>
      </c>
      <c r="F104" s="18">
        <v>2016</v>
      </c>
      <c r="G104" s="19">
        <v>25995</v>
      </c>
      <c r="H104" s="185">
        <f t="shared" si="5"/>
        <v>207206.14499999999</v>
      </c>
      <c r="I104" s="20" t="s">
        <v>134</v>
      </c>
    </row>
    <row r="105" spans="1:9" ht="37.5" x14ac:dyDescent="0.45">
      <c r="A105" s="14">
        <v>103</v>
      </c>
      <c r="B105" s="15" t="s">
        <v>1016</v>
      </c>
      <c r="C105" s="16" t="s">
        <v>743</v>
      </c>
      <c r="D105" s="31" t="s">
        <v>10</v>
      </c>
      <c r="E105" s="18">
        <v>2016</v>
      </c>
      <c r="F105" s="18">
        <v>2016</v>
      </c>
      <c r="G105" s="19">
        <v>26275</v>
      </c>
      <c r="H105" s="185">
        <f t="shared" si="5"/>
        <v>209438.02499999999</v>
      </c>
      <c r="I105" s="20" t="s">
        <v>134</v>
      </c>
    </row>
    <row r="106" spans="1:9" x14ac:dyDescent="0.45">
      <c r="A106" s="14">
        <v>104</v>
      </c>
      <c r="B106" s="15" t="s">
        <v>1054</v>
      </c>
      <c r="C106" s="16" t="s">
        <v>743</v>
      </c>
      <c r="D106" s="31" t="s">
        <v>10</v>
      </c>
      <c r="E106" s="18">
        <v>2016</v>
      </c>
      <c r="F106" s="18">
        <v>2016</v>
      </c>
      <c r="G106" s="19">
        <v>46570</v>
      </c>
      <c r="H106" s="185">
        <f t="shared" si="5"/>
        <v>371209.47000000003</v>
      </c>
      <c r="I106" s="20" t="s">
        <v>134</v>
      </c>
    </row>
    <row r="107" spans="1:9" ht="56.25" x14ac:dyDescent="0.45">
      <c r="A107" s="14">
        <v>105</v>
      </c>
      <c r="B107" s="15" t="s">
        <v>1029</v>
      </c>
      <c r="C107" s="16" t="s">
        <v>743</v>
      </c>
      <c r="D107" s="31" t="s">
        <v>10</v>
      </c>
      <c r="E107" s="18">
        <v>2016</v>
      </c>
      <c r="F107" s="18">
        <v>2016</v>
      </c>
      <c r="G107" s="19">
        <v>9890</v>
      </c>
      <c r="H107" s="185">
        <f t="shared" si="5"/>
        <v>78833.19</v>
      </c>
      <c r="I107" s="20" t="s">
        <v>134</v>
      </c>
    </row>
    <row r="108" spans="1:9" ht="37.5" x14ac:dyDescent="0.45">
      <c r="A108" s="14">
        <v>106</v>
      </c>
      <c r="B108" s="15" t="s">
        <v>1018</v>
      </c>
      <c r="C108" s="16" t="s">
        <v>743</v>
      </c>
      <c r="D108" s="31" t="s">
        <v>10</v>
      </c>
      <c r="E108" s="18">
        <v>2016</v>
      </c>
      <c r="F108" s="18">
        <v>2016</v>
      </c>
      <c r="G108" s="19">
        <v>25922</v>
      </c>
      <c r="H108" s="185">
        <f t="shared" si="5"/>
        <v>206624.26199999999</v>
      </c>
      <c r="I108" s="20" t="s">
        <v>134</v>
      </c>
    </row>
    <row r="109" spans="1:9" ht="56.25" x14ac:dyDescent="0.45">
      <c r="A109" s="14">
        <v>107</v>
      </c>
      <c r="B109" s="15" t="s">
        <v>2737</v>
      </c>
      <c r="C109" s="16" t="s">
        <v>743</v>
      </c>
      <c r="D109" s="31" t="s">
        <v>10</v>
      </c>
      <c r="E109" s="18">
        <v>2016</v>
      </c>
      <c r="F109" s="18">
        <v>2016</v>
      </c>
      <c r="G109" s="19">
        <v>43056</v>
      </c>
      <c r="H109" s="185">
        <f t="shared" si="5"/>
        <v>343199.37599999999</v>
      </c>
      <c r="I109" s="20" t="s">
        <v>134</v>
      </c>
    </row>
    <row r="110" spans="1:9" ht="37.5" x14ac:dyDescent="0.45">
      <c r="A110" s="14">
        <v>108</v>
      </c>
      <c r="B110" s="15" t="s">
        <v>1062</v>
      </c>
      <c r="C110" s="16" t="s">
        <v>743</v>
      </c>
      <c r="D110" s="31" t="s">
        <v>10</v>
      </c>
      <c r="E110" s="18">
        <v>2016</v>
      </c>
      <c r="F110" s="18">
        <v>2016</v>
      </c>
      <c r="G110" s="19">
        <v>137415</v>
      </c>
      <c r="H110" s="185">
        <f t="shared" si="5"/>
        <v>1095334.9650000001</v>
      </c>
      <c r="I110" s="20" t="s">
        <v>134</v>
      </c>
    </row>
    <row r="111" spans="1:9" x14ac:dyDescent="0.45">
      <c r="A111" s="14">
        <v>109</v>
      </c>
      <c r="B111" s="15" t="s">
        <v>1031</v>
      </c>
      <c r="C111" s="16" t="s">
        <v>743</v>
      </c>
      <c r="D111" s="31" t="s">
        <v>10</v>
      </c>
      <c r="E111" s="18">
        <v>2016</v>
      </c>
      <c r="F111" s="18">
        <v>2016</v>
      </c>
      <c r="G111" s="19">
        <v>56082</v>
      </c>
      <c r="H111" s="185">
        <f t="shared" si="5"/>
        <v>447029.62200000003</v>
      </c>
      <c r="I111" s="20" t="s">
        <v>134</v>
      </c>
    </row>
    <row r="112" spans="1:9" ht="37.5" x14ac:dyDescent="0.45">
      <c r="A112" s="14">
        <v>110</v>
      </c>
      <c r="B112" s="15" t="s">
        <v>2740</v>
      </c>
      <c r="C112" s="16" t="s">
        <v>743</v>
      </c>
      <c r="D112" s="31" t="s">
        <v>10</v>
      </c>
      <c r="E112" s="18">
        <v>2016</v>
      </c>
      <c r="F112" s="18">
        <v>2016</v>
      </c>
      <c r="G112" s="19">
        <v>9984</v>
      </c>
      <c r="H112" s="185">
        <f t="shared" si="5"/>
        <v>79582.464000000007</v>
      </c>
      <c r="I112" s="20" t="s">
        <v>134</v>
      </c>
    </row>
    <row r="113" spans="1:9" x14ac:dyDescent="0.45">
      <c r="A113" s="14">
        <v>111</v>
      </c>
      <c r="B113" s="15" t="s">
        <v>1051</v>
      </c>
      <c r="C113" s="16" t="s">
        <v>743</v>
      </c>
      <c r="D113" s="31" t="s">
        <v>10</v>
      </c>
      <c r="E113" s="18">
        <v>2016</v>
      </c>
      <c r="F113" s="18">
        <v>2016</v>
      </c>
      <c r="G113" s="19">
        <v>6017</v>
      </c>
      <c r="H113" s="185">
        <f t="shared" si="5"/>
        <v>47961.506999999998</v>
      </c>
      <c r="I113" s="20" t="s">
        <v>134</v>
      </c>
    </row>
    <row r="114" spans="1:9" x14ac:dyDescent="0.45">
      <c r="A114" s="14">
        <v>112</v>
      </c>
      <c r="B114" s="15" t="s">
        <v>1055</v>
      </c>
      <c r="C114" s="16" t="s">
        <v>743</v>
      </c>
      <c r="D114" s="31" t="s">
        <v>10</v>
      </c>
      <c r="E114" s="18">
        <v>2016</v>
      </c>
      <c r="F114" s="18">
        <v>2016</v>
      </c>
      <c r="G114" s="19">
        <v>49705</v>
      </c>
      <c r="H114" s="185">
        <f t="shared" si="5"/>
        <v>396198.55499999999</v>
      </c>
      <c r="I114" s="20" t="s">
        <v>134</v>
      </c>
    </row>
    <row r="115" spans="1:9" ht="37.5" x14ac:dyDescent="0.45">
      <c r="A115" s="14">
        <v>113</v>
      </c>
      <c r="B115" s="15" t="s">
        <v>1056</v>
      </c>
      <c r="C115" s="16" t="s">
        <v>743</v>
      </c>
      <c r="D115" s="31" t="s">
        <v>10</v>
      </c>
      <c r="E115" s="18">
        <v>2016</v>
      </c>
      <c r="F115" s="18">
        <v>2016</v>
      </c>
      <c r="G115" s="19">
        <v>1434</v>
      </c>
      <c r="H115" s="185">
        <f t="shared" si="5"/>
        <v>11430.414000000001</v>
      </c>
      <c r="I115" s="20" t="s">
        <v>134</v>
      </c>
    </row>
    <row r="116" spans="1:9" ht="37.5" x14ac:dyDescent="0.45">
      <c r="A116" s="14">
        <v>114</v>
      </c>
      <c r="B116" s="15" t="s">
        <v>2741</v>
      </c>
      <c r="C116" s="16" t="s">
        <v>743</v>
      </c>
      <c r="D116" s="31" t="s">
        <v>10</v>
      </c>
      <c r="E116" s="18">
        <v>2016</v>
      </c>
      <c r="F116" s="18">
        <v>2016</v>
      </c>
      <c r="G116" s="19">
        <v>27223</v>
      </c>
      <c r="H116" s="185">
        <f t="shared" si="5"/>
        <v>216994.533</v>
      </c>
      <c r="I116" s="20" t="s">
        <v>134</v>
      </c>
    </row>
    <row r="117" spans="1:9" ht="37.5" x14ac:dyDescent="0.45">
      <c r="A117" s="14">
        <v>115</v>
      </c>
      <c r="B117" s="15" t="s">
        <v>1067</v>
      </c>
      <c r="C117" s="16" t="s">
        <v>743</v>
      </c>
      <c r="D117" s="31" t="s">
        <v>10</v>
      </c>
      <c r="E117" s="18">
        <v>2016</v>
      </c>
      <c r="F117" s="18">
        <v>2016</v>
      </c>
      <c r="G117" s="19">
        <v>16998</v>
      </c>
      <c r="H117" s="185">
        <f t="shared" si="5"/>
        <v>135491.05799999999</v>
      </c>
      <c r="I117" s="20" t="s">
        <v>134</v>
      </c>
    </row>
    <row r="118" spans="1:9" ht="56.25" x14ac:dyDescent="0.45">
      <c r="A118" s="14">
        <v>116</v>
      </c>
      <c r="B118" s="15" t="s">
        <v>1063</v>
      </c>
      <c r="C118" s="16" t="s">
        <v>743</v>
      </c>
      <c r="D118" s="31" t="s">
        <v>10</v>
      </c>
      <c r="E118" s="18">
        <v>2016</v>
      </c>
      <c r="F118" s="18">
        <v>2016</v>
      </c>
      <c r="G118" s="19">
        <v>48450</v>
      </c>
      <c r="H118" s="185">
        <f t="shared" si="5"/>
        <v>386194.95</v>
      </c>
      <c r="I118" s="20" t="s">
        <v>134</v>
      </c>
    </row>
    <row r="119" spans="1:9" ht="37.5" x14ac:dyDescent="0.45">
      <c r="A119" s="14">
        <v>117</v>
      </c>
      <c r="B119" s="15" t="s">
        <v>1019</v>
      </c>
      <c r="C119" s="16" t="s">
        <v>743</v>
      </c>
      <c r="D119" s="31" t="s">
        <v>10</v>
      </c>
      <c r="E119" s="18">
        <v>2016</v>
      </c>
      <c r="F119" s="18">
        <v>2016</v>
      </c>
      <c r="G119" s="19">
        <v>10394</v>
      </c>
      <c r="H119" s="185">
        <f t="shared" si="5"/>
        <v>82850.574000000008</v>
      </c>
      <c r="I119" s="20" t="s">
        <v>134</v>
      </c>
    </row>
    <row r="120" spans="1:9" ht="37.5" x14ac:dyDescent="0.45">
      <c r="A120" s="14">
        <v>118</v>
      </c>
      <c r="B120" s="15" t="s">
        <v>1068</v>
      </c>
      <c r="C120" s="16" t="s">
        <v>743</v>
      </c>
      <c r="D120" s="31" t="s">
        <v>10</v>
      </c>
      <c r="E120" s="18">
        <v>2016</v>
      </c>
      <c r="F120" s="18">
        <v>2016</v>
      </c>
      <c r="G120" s="19">
        <v>7855</v>
      </c>
      <c r="H120" s="185">
        <f t="shared" si="5"/>
        <v>62612.205000000002</v>
      </c>
      <c r="I120" s="20" t="s">
        <v>134</v>
      </c>
    </row>
    <row r="121" spans="1:9" ht="37.5" x14ac:dyDescent="0.45">
      <c r="A121" s="14">
        <v>119</v>
      </c>
      <c r="B121" s="15" t="s">
        <v>1064</v>
      </c>
      <c r="C121" s="16" t="s">
        <v>743</v>
      </c>
      <c r="D121" s="31" t="s">
        <v>10</v>
      </c>
      <c r="E121" s="18">
        <v>2016</v>
      </c>
      <c r="F121" s="18">
        <v>2016</v>
      </c>
      <c r="G121" s="19">
        <v>1857</v>
      </c>
      <c r="H121" s="185">
        <f t="shared" si="5"/>
        <v>14802.147000000001</v>
      </c>
      <c r="I121" s="20" t="s">
        <v>134</v>
      </c>
    </row>
    <row r="122" spans="1:9" ht="93.75" x14ac:dyDescent="0.45">
      <c r="A122" s="14">
        <v>120</v>
      </c>
      <c r="B122" s="15" t="s">
        <v>2742</v>
      </c>
      <c r="C122" s="16" t="s">
        <v>743</v>
      </c>
      <c r="D122" s="31" t="s">
        <v>36</v>
      </c>
      <c r="E122" s="18">
        <v>2015</v>
      </c>
      <c r="F122" s="18">
        <v>2016</v>
      </c>
      <c r="G122" s="48">
        <v>167260</v>
      </c>
      <c r="H122" s="185">
        <f t="shared" si="5"/>
        <v>1333229.46</v>
      </c>
      <c r="I122" s="20" t="s">
        <v>134</v>
      </c>
    </row>
    <row r="123" spans="1:9" x14ac:dyDescent="0.45">
      <c r="A123" s="14">
        <v>121</v>
      </c>
      <c r="B123" s="15" t="s">
        <v>1069</v>
      </c>
      <c r="C123" s="16" t="s">
        <v>743</v>
      </c>
      <c r="D123" s="31" t="s">
        <v>15</v>
      </c>
      <c r="E123" s="18">
        <v>2015</v>
      </c>
      <c r="F123" s="18">
        <v>2016</v>
      </c>
      <c r="G123" s="19">
        <v>60000</v>
      </c>
      <c r="H123" s="185">
        <f t="shared" si="5"/>
        <v>478260</v>
      </c>
      <c r="I123" s="20" t="s">
        <v>134</v>
      </c>
    </row>
    <row r="124" spans="1:9" ht="37.5" x14ac:dyDescent="0.45">
      <c r="A124" s="14">
        <v>122</v>
      </c>
      <c r="B124" s="15" t="s">
        <v>1070</v>
      </c>
      <c r="C124" s="16" t="s">
        <v>743</v>
      </c>
      <c r="D124" s="31" t="s">
        <v>15</v>
      </c>
      <c r="E124" s="18">
        <v>2012</v>
      </c>
      <c r="F124" s="18">
        <v>2016</v>
      </c>
      <c r="G124" s="19">
        <v>8400000</v>
      </c>
      <c r="H124" s="185">
        <f t="shared" si="5"/>
        <v>66956400</v>
      </c>
      <c r="I124" s="20" t="s">
        <v>134</v>
      </c>
    </row>
    <row r="125" spans="1:9" ht="56.25" x14ac:dyDescent="0.45">
      <c r="A125" s="14">
        <v>123</v>
      </c>
      <c r="B125" s="15" t="s">
        <v>2743</v>
      </c>
      <c r="C125" s="16" t="s">
        <v>743</v>
      </c>
      <c r="D125" s="31" t="s">
        <v>15</v>
      </c>
      <c r="E125" s="18">
        <v>2012</v>
      </c>
      <c r="F125" s="18">
        <v>2016</v>
      </c>
      <c r="G125" s="19">
        <v>19799811</v>
      </c>
      <c r="H125" s="185">
        <f t="shared" si="5"/>
        <v>157824293.48100001</v>
      </c>
      <c r="I125" s="20" t="s">
        <v>134</v>
      </c>
    </row>
    <row r="126" spans="1:9" ht="37.5" x14ac:dyDescent="0.45">
      <c r="A126" s="14">
        <v>124</v>
      </c>
      <c r="B126" s="15" t="s">
        <v>2744</v>
      </c>
      <c r="C126" s="16" t="s">
        <v>743</v>
      </c>
      <c r="D126" s="31" t="s">
        <v>15</v>
      </c>
      <c r="E126" s="18">
        <v>2012</v>
      </c>
      <c r="F126" s="18">
        <v>2016</v>
      </c>
      <c r="G126" s="19">
        <v>13722451</v>
      </c>
      <c r="H126" s="185">
        <f t="shared" si="5"/>
        <v>109381656.921</v>
      </c>
      <c r="I126" s="20" t="s">
        <v>134</v>
      </c>
    </row>
    <row r="127" spans="1:9" ht="56.25" x14ac:dyDescent="0.45">
      <c r="A127" s="14">
        <v>125</v>
      </c>
      <c r="B127" s="15" t="s">
        <v>1898</v>
      </c>
      <c r="C127" s="16" t="s">
        <v>743</v>
      </c>
      <c r="D127" s="31" t="s">
        <v>30</v>
      </c>
      <c r="E127" s="18">
        <v>2016</v>
      </c>
      <c r="F127" s="18">
        <v>2016</v>
      </c>
      <c r="G127" s="19">
        <v>65000</v>
      </c>
      <c r="H127" s="185">
        <f t="shared" si="5"/>
        <v>518115</v>
      </c>
      <c r="I127" s="20" t="s">
        <v>134</v>
      </c>
    </row>
    <row r="128" spans="1:9" x14ac:dyDescent="0.45">
      <c r="A128" s="14">
        <v>126</v>
      </c>
      <c r="B128" s="15" t="s">
        <v>1061</v>
      </c>
      <c r="C128" s="16" t="s">
        <v>743</v>
      </c>
      <c r="D128" s="31" t="s">
        <v>10</v>
      </c>
      <c r="E128" s="18">
        <v>2016</v>
      </c>
      <c r="F128" s="18">
        <v>2017</v>
      </c>
      <c r="G128" s="19">
        <v>2396</v>
      </c>
      <c r="H128" s="185">
        <f t="shared" ref="H128:H154" si="6">PRODUCT(G128,7.241)</f>
        <v>17349.435999999998</v>
      </c>
      <c r="I128" s="20" t="s">
        <v>134</v>
      </c>
    </row>
    <row r="129" spans="1:9" ht="37.5" x14ac:dyDescent="0.45">
      <c r="A129" s="14">
        <v>127</v>
      </c>
      <c r="B129" s="15" t="s">
        <v>1018</v>
      </c>
      <c r="C129" s="16" t="s">
        <v>743</v>
      </c>
      <c r="D129" s="31" t="s">
        <v>1094</v>
      </c>
      <c r="E129" s="18">
        <v>2017</v>
      </c>
      <c r="F129" s="18">
        <v>2017</v>
      </c>
      <c r="G129" s="19">
        <v>113939</v>
      </c>
      <c r="H129" s="185">
        <f t="shared" si="6"/>
        <v>825032.299</v>
      </c>
      <c r="I129" s="20" t="s">
        <v>134</v>
      </c>
    </row>
    <row r="130" spans="1:9" ht="37.5" x14ac:dyDescent="0.45">
      <c r="A130" s="14">
        <v>128</v>
      </c>
      <c r="B130" s="15" t="s">
        <v>1071</v>
      </c>
      <c r="C130" s="16" t="s">
        <v>743</v>
      </c>
      <c r="D130" s="31" t="s">
        <v>1094</v>
      </c>
      <c r="E130" s="18">
        <v>2017</v>
      </c>
      <c r="F130" s="18">
        <v>2017</v>
      </c>
      <c r="G130" s="19">
        <v>81465</v>
      </c>
      <c r="H130" s="185">
        <f t="shared" si="6"/>
        <v>589888.06499999994</v>
      </c>
      <c r="I130" s="20" t="s">
        <v>134</v>
      </c>
    </row>
    <row r="131" spans="1:9" ht="37.5" x14ac:dyDescent="0.45">
      <c r="A131" s="14">
        <v>129</v>
      </c>
      <c r="B131" s="15" t="s">
        <v>2745</v>
      </c>
      <c r="C131" s="16" t="s">
        <v>743</v>
      </c>
      <c r="D131" s="31" t="s">
        <v>1094</v>
      </c>
      <c r="E131" s="18">
        <v>2017</v>
      </c>
      <c r="F131" s="18">
        <v>2017</v>
      </c>
      <c r="G131" s="19">
        <v>161000</v>
      </c>
      <c r="H131" s="185">
        <f t="shared" si="6"/>
        <v>1165801</v>
      </c>
      <c r="I131" s="20" t="s">
        <v>134</v>
      </c>
    </row>
    <row r="132" spans="1:9" ht="56.25" x14ac:dyDescent="0.45">
      <c r="A132" s="14">
        <v>130</v>
      </c>
      <c r="B132" s="15" t="s">
        <v>1801</v>
      </c>
      <c r="C132" s="16" t="s">
        <v>743</v>
      </c>
      <c r="D132" s="31" t="s">
        <v>10</v>
      </c>
      <c r="E132" s="18">
        <v>2017</v>
      </c>
      <c r="F132" s="18">
        <v>2017</v>
      </c>
      <c r="G132" s="19">
        <v>30592</v>
      </c>
      <c r="H132" s="185">
        <f t="shared" si="6"/>
        <v>221516.67199999999</v>
      </c>
      <c r="I132" s="20" t="s">
        <v>134</v>
      </c>
    </row>
    <row r="133" spans="1:9" ht="37.5" x14ac:dyDescent="0.45">
      <c r="A133" s="14">
        <v>131</v>
      </c>
      <c r="B133" s="15" t="s">
        <v>1072</v>
      </c>
      <c r="C133" s="16" t="s">
        <v>743</v>
      </c>
      <c r="D133" s="31" t="s">
        <v>10</v>
      </c>
      <c r="E133" s="18">
        <v>2017</v>
      </c>
      <c r="F133" s="18">
        <v>2017</v>
      </c>
      <c r="G133" s="19">
        <v>34187</v>
      </c>
      <c r="H133" s="185">
        <f t="shared" si="6"/>
        <v>247548.06699999998</v>
      </c>
      <c r="I133" s="20" t="s">
        <v>134</v>
      </c>
    </row>
    <row r="134" spans="1:9" ht="56.25" x14ac:dyDescent="0.45">
      <c r="A134" s="14">
        <v>132</v>
      </c>
      <c r="B134" s="15" t="s">
        <v>1073</v>
      </c>
      <c r="C134" s="16" t="s">
        <v>743</v>
      </c>
      <c r="D134" s="31" t="s">
        <v>10</v>
      </c>
      <c r="E134" s="18">
        <v>2017</v>
      </c>
      <c r="F134" s="18">
        <v>2017</v>
      </c>
      <c r="G134" s="19">
        <v>7597</v>
      </c>
      <c r="H134" s="185">
        <f t="shared" si="6"/>
        <v>55009.877</v>
      </c>
      <c r="I134" s="20" t="s">
        <v>134</v>
      </c>
    </row>
    <row r="135" spans="1:9" ht="56.25" x14ac:dyDescent="0.45">
      <c r="A135" s="14">
        <v>133</v>
      </c>
      <c r="B135" s="15" t="s">
        <v>2746</v>
      </c>
      <c r="C135" s="16" t="s">
        <v>743</v>
      </c>
      <c r="D135" s="31" t="s">
        <v>10</v>
      </c>
      <c r="E135" s="18">
        <v>2017</v>
      </c>
      <c r="F135" s="18">
        <v>2017</v>
      </c>
      <c r="G135" s="19">
        <v>58544</v>
      </c>
      <c r="H135" s="185">
        <f t="shared" si="6"/>
        <v>423917.10399999999</v>
      </c>
      <c r="I135" s="20" t="s">
        <v>134</v>
      </c>
    </row>
    <row r="136" spans="1:9" ht="37.5" x14ac:dyDescent="0.45">
      <c r="A136" s="14">
        <v>134</v>
      </c>
      <c r="B136" s="15" t="s">
        <v>2747</v>
      </c>
      <c r="C136" s="16" t="s">
        <v>743</v>
      </c>
      <c r="D136" s="31" t="s">
        <v>10</v>
      </c>
      <c r="E136" s="18">
        <v>2017</v>
      </c>
      <c r="F136" s="18">
        <v>2017</v>
      </c>
      <c r="G136" s="19">
        <v>277420</v>
      </c>
      <c r="H136" s="185">
        <f t="shared" si="6"/>
        <v>2008798.22</v>
      </c>
      <c r="I136" s="20" t="s">
        <v>134</v>
      </c>
    </row>
    <row r="137" spans="1:9" x14ac:dyDescent="0.45">
      <c r="A137" s="14">
        <v>135</v>
      </c>
      <c r="B137" s="15" t="s">
        <v>1074</v>
      </c>
      <c r="C137" s="16" t="s">
        <v>743</v>
      </c>
      <c r="D137" s="31" t="s">
        <v>10</v>
      </c>
      <c r="E137" s="18">
        <v>2017</v>
      </c>
      <c r="F137" s="18">
        <v>2017</v>
      </c>
      <c r="G137" s="19">
        <v>54423</v>
      </c>
      <c r="H137" s="185">
        <f t="shared" si="6"/>
        <v>394076.94299999997</v>
      </c>
      <c r="I137" s="20" t="s">
        <v>134</v>
      </c>
    </row>
    <row r="138" spans="1:9" x14ac:dyDescent="0.45">
      <c r="A138" s="14">
        <v>136</v>
      </c>
      <c r="B138" s="15" t="s">
        <v>1899</v>
      </c>
      <c r="C138" s="16" t="s">
        <v>743</v>
      </c>
      <c r="D138" s="31" t="s">
        <v>10</v>
      </c>
      <c r="E138" s="18">
        <v>2017</v>
      </c>
      <c r="F138" s="18">
        <v>2017</v>
      </c>
      <c r="G138" s="19">
        <v>233821</v>
      </c>
      <c r="H138" s="185">
        <f t="shared" si="6"/>
        <v>1693097.861</v>
      </c>
      <c r="I138" s="20" t="s">
        <v>134</v>
      </c>
    </row>
    <row r="139" spans="1:9" ht="37.5" x14ac:dyDescent="0.45">
      <c r="A139" s="14">
        <v>137</v>
      </c>
      <c r="B139" s="15" t="s">
        <v>2748</v>
      </c>
      <c r="C139" s="16" t="s">
        <v>743</v>
      </c>
      <c r="D139" s="31" t="s">
        <v>10</v>
      </c>
      <c r="E139" s="18">
        <v>2017</v>
      </c>
      <c r="F139" s="18">
        <v>2017</v>
      </c>
      <c r="G139" s="19">
        <v>28073</v>
      </c>
      <c r="H139" s="185">
        <f t="shared" si="6"/>
        <v>203276.59299999999</v>
      </c>
      <c r="I139" s="20" t="s">
        <v>134</v>
      </c>
    </row>
    <row r="140" spans="1:9" ht="56.25" x14ac:dyDescent="0.45">
      <c r="A140" s="14">
        <v>138</v>
      </c>
      <c r="B140" s="15" t="s">
        <v>1076</v>
      </c>
      <c r="C140" s="16" t="s">
        <v>743</v>
      </c>
      <c r="D140" s="31" t="s">
        <v>10</v>
      </c>
      <c r="E140" s="18">
        <v>2017</v>
      </c>
      <c r="F140" s="18">
        <v>2017</v>
      </c>
      <c r="G140" s="19">
        <v>8002</v>
      </c>
      <c r="H140" s="185">
        <f t="shared" si="6"/>
        <v>57942.481999999996</v>
      </c>
      <c r="I140" s="20" t="s">
        <v>134</v>
      </c>
    </row>
    <row r="141" spans="1:9" ht="37.5" x14ac:dyDescent="0.45">
      <c r="A141" s="14">
        <v>139</v>
      </c>
      <c r="B141" s="15" t="s">
        <v>1900</v>
      </c>
      <c r="C141" s="16" t="s">
        <v>743</v>
      </c>
      <c r="D141" s="31" t="s">
        <v>10</v>
      </c>
      <c r="E141" s="18">
        <v>2017</v>
      </c>
      <c r="F141" s="18">
        <v>2017</v>
      </c>
      <c r="G141" s="19">
        <v>51000</v>
      </c>
      <c r="H141" s="185">
        <f t="shared" si="6"/>
        <v>369291</v>
      </c>
      <c r="I141" s="20" t="s">
        <v>134</v>
      </c>
    </row>
    <row r="142" spans="1:9" ht="37.5" x14ac:dyDescent="0.45">
      <c r="A142" s="14">
        <v>140</v>
      </c>
      <c r="B142" s="15" t="s">
        <v>1078</v>
      </c>
      <c r="C142" s="16" t="s">
        <v>743</v>
      </c>
      <c r="D142" s="31" t="s">
        <v>10</v>
      </c>
      <c r="E142" s="18">
        <v>2017</v>
      </c>
      <c r="F142" s="18">
        <v>2017</v>
      </c>
      <c r="G142" s="19">
        <v>9378</v>
      </c>
      <c r="H142" s="185">
        <f t="shared" si="6"/>
        <v>67906.097999999998</v>
      </c>
      <c r="I142" s="20" t="s">
        <v>134</v>
      </c>
    </row>
    <row r="143" spans="1:9" ht="56.25" x14ac:dyDescent="0.45">
      <c r="A143" s="14">
        <v>141</v>
      </c>
      <c r="B143" s="15" t="s">
        <v>1079</v>
      </c>
      <c r="C143" s="16" t="s">
        <v>743</v>
      </c>
      <c r="D143" s="31" t="s">
        <v>10</v>
      </c>
      <c r="E143" s="18">
        <v>2017</v>
      </c>
      <c r="F143" s="18">
        <v>2017</v>
      </c>
      <c r="G143" s="19">
        <v>34497</v>
      </c>
      <c r="H143" s="185">
        <f t="shared" si="6"/>
        <v>249792.777</v>
      </c>
      <c r="I143" s="20" t="s">
        <v>134</v>
      </c>
    </row>
    <row r="144" spans="1:9" ht="37.5" x14ac:dyDescent="0.45">
      <c r="A144" s="14">
        <v>142</v>
      </c>
      <c r="B144" s="15" t="s">
        <v>1080</v>
      </c>
      <c r="C144" s="16" t="s">
        <v>743</v>
      </c>
      <c r="D144" s="31" t="s">
        <v>10</v>
      </c>
      <c r="E144" s="18">
        <v>2017</v>
      </c>
      <c r="F144" s="18">
        <v>2017</v>
      </c>
      <c r="G144" s="19">
        <v>2600</v>
      </c>
      <c r="H144" s="185">
        <f t="shared" si="6"/>
        <v>18826.599999999999</v>
      </c>
      <c r="I144" s="20" t="s">
        <v>134</v>
      </c>
    </row>
    <row r="145" spans="1:9" ht="37.5" x14ac:dyDescent="0.45">
      <c r="A145" s="14">
        <v>143</v>
      </c>
      <c r="B145" s="15" t="s">
        <v>2750</v>
      </c>
      <c r="C145" s="16" t="s">
        <v>743</v>
      </c>
      <c r="D145" s="31" t="s">
        <v>10</v>
      </c>
      <c r="E145" s="18">
        <v>2017</v>
      </c>
      <c r="F145" s="18">
        <v>2017</v>
      </c>
      <c r="G145" s="19">
        <v>43428</v>
      </c>
      <c r="H145" s="185">
        <f t="shared" si="6"/>
        <v>314462.14799999999</v>
      </c>
      <c r="I145" s="20" t="s">
        <v>134</v>
      </c>
    </row>
    <row r="146" spans="1:9" ht="37.5" x14ac:dyDescent="0.45">
      <c r="A146" s="14">
        <v>144</v>
      </c>
      <c r="B146" s="15" t="s">
        <v>2787</v>
      </c>
      <c r="C146" s="16" t="s">
        <v>743</v>
      </c>
      <c r="D146" s="31" t="s">
        <v>10</v>
      </c>
      <c r="E146" s="18">
        <v>2017</v>
      </c>
      <c r="F146" s="18">
        <v>2017</v>
      </c>
      <c r="G146" s="19">
        <v>1729</v>
      </c>
      <c r="H146" s="185">
        <f t="shared" si="6"/>
        <v>12519.689</v>
      </c>
      <c r="I146" s="20" t="s">
        <v>134</v>
      </c>
    </row>
    <row r="147" spans="1:9" ht="37.5" x14ac:dyDescent="0.45">
      <c r="A147" s="14">
        <v>145</v>
      </c>
      <c r="B147" s="15" t="s">
        <v>1067</v>
      </c>
      <c r="C147" s="16" t="s">
        <v>743</v>
      </c>
      <c r="D147" s="31" t="s">
        <v>10</v>
      </c>
      <c r="E147" s="18">
        <v>2017</v>
      </c>
      <c r="F147" s="18">
        <v>2017</v>
      </c>
      <c r="G147" s="19">
        <v>59967</v>
      </c>
      <c r="H147" s="185">
        <f t="shared" si="6"/>
        <v>434221.04699999996</v>
      </c>
      <c r="I147" s="20" t="s">
        <v>134</v>
      </c>
    </row>
    <row r="148" spans="1:9" ht="37.5" x14ac:dyDescent="0.45">
      <c r="A148" s="14">
        <v>146</v>
      </c>
      <c r="B148" s="15" t="s">
        <v>1081</v>
      </c>
      <c r="C148" s="16" t="s">
        <v>743</v>
      </c>
      <c r="D148" s="31" t="s">
        <v>10</v>
      </c>
      <c r="E148" s="18">
        <v>2017</v>
      </c>
      <c r="F148" s="18">
        <v>2017</v>
      </c>
      <c r="G148" s="19">
        <v>11002</v>
      </c>
      <c r="H148" s="185">
        <f t="shared" si="6"/>
        <v>79665.481999999989</v>
      </c>
      <c r="I148" s="20" t="s">
        <v>134</v>
      </c>
    </row>
    <row r="149" spans="1:9" ht="37.5" x14ac:dyDescent="0.45">
      <c r="A149" s="14">
        <v>147</v>
      </c>
      <c r="B149" s="15" t="s">
        <v>2751</v>
      </c>
      <c r="C149" s="16" t="s">
        <v>743</v>
      </c>
      <c r="D149" s="31" t="s">
        <v>10</v>
      </c>
      <c r="E149" s="18">
        <v>2017</v>
      </c>
      <c r="F149" s="18">
        <v>2017</v>
      </c>
      <c r="G149" s="19">
        <v>46559</v>
      </c>
      <c r="H149" s="185">
        <f t="shared" si="6"/>
        <v>337133.71899999998</v>
      </c>
      <c r="I149" s="20" t="s">
        <v>134</v>
      </c>
    </row>
    <row r="150" spans="1:9" ht="37.5" x14ac:dyDescent="0.45">
      <c r="A150" s="14">
        <v>148</v>
      </c>
      <c r="B150" s="15" t="s">
        <v>2752</v>
      </c>
      <c r="C150" s="16" t="s">
        <v>743</v>
      </c>
      <c r="D150" s="31" t="s">
        <v>10</v>
      </c>
      <c r="E150" s="18">
        <v>2017</v>
      </c>
      <c r="F150" s="18">
        <v>2017</v>
      </c>
      <c r="G150" s="19">
        <v>1522</v>
      </c>
      <c r="H150" s="185">
        <f t="shared" si="6"/>
        <v>11020.802</v>
      </c>
      <c r="I150" s="20" t="s">
        <v>134</v>
      </c>
    </row>
    <row r="151" spans="1:9" ht="37.5" x14ac:dyDescent="0.45">
      <c r="A151" s="14">
        <v>149</v>
      </c>
      <c r="B151" s="15" t="s">
        <v>1082</v>
      </c>
      <c r="C151" s="16" t="s">
        <v>743</v>
      </c>
      <c r="D151" s="31" t="s">
        <v>10</v>
      </c>
      <c r="E151" s="18">
        <v>2017</v>
      </c>
      <c r="F151" s="18">
        <v>2017</v>
      </c>
      <c r="G151" s="19">
        <v>6128</v>
      </c>
      <c r="H151" s="185">
        <f t="shared" si="6"/>
        <v>44372.847999999998</v>
      </c>
      <c r="I151" s="20" t="s">
        <v>134</v>
      </c>
    </row>
    <row r="152" spans="1:9" ht="37.5" x14ac:dyDescent="0.45">
      <c r="A152" s="14">
        <v>150</v>
      </c>
      <c r="B152" s="15" t="s">
        <v>2753</v>
      </c>
      <c r="C152" s="16" t="s">
        <v>743</v>
      </c>
      <c r="D152" s="31" t="s">
        <v>10</v>
      </c>
      <c r="E152" s="18">
        <v>2017</v>
      </c>
      <c r="F152" s="18">
        <v>2017</v>
      </c>
      <c r="G152" s="19">
        <v>24835</v>
      </c>
      <c r="H152" s="185">
        <f t="shared" si="6"/>
        <v>179830.23499999999</v>
      </c>
      <c r="I152" s="20" t="s">
        <v>134</v>
      </c>
    </row>
    <row r="153" spans="1:9" ht="37.5" x14ac:dyDescent="0.45">
      <c r="A153" s="14">
        <v>151</v>
      </c>
      <c r="B153" s="15" t="s">
        <v>1083</v>
      </c>
      <c r="C153" s="16" t="s">
        <v>743</v>
      </c>
      <c r="D153" s="31" t="s">
        <v>36</v>
      </c>
      <c r="E153" s="18">
        <v>2015</v>
      </c>
      <c r="F153" s="18">
        <v>2017</v>
      </c>
      <c r="G153" s="19">
        <v>105000</v>
      </c>
      <c r="H153" s="185">
        <f t="shared" si="6"/>
        <v>760305</v>
      </c>
      <c r="I153" s="20" t="s">
        <v>134</v>
      </c>
    </row>
    <row r="154" spans="1:9" ht="37.5" x14ac:dyDescent="0.45">
      <c r="A154" s="14">
        <v>152</v>
      </c>
      <c r="B154" s="15" t="s">
        <v>1084</v>
      </c>
      <c r="C154" s="16" t="s">
        <v>743</v>
      </c>
      <c r="D154" s="31" t="s">
        <v>10</v>
      </c>
      <c r="E154" s="18">
        <v>2017</v>
      </c>
      <c r="F154" s="18">
        <v>2017</v>
      </c>
      <c r="G154" s="48">
        <v>758056</v>
      </c>
      <c r="H154" s="185">
        <f t="shared" si="6"/>
        <v>5489083.4959999993</v>
      </c>
      <c r="I154" s="20" t="s">
        <v>134</v>
      </c>
    </row>
    <row r="155" spans="1:9" ht="37.5" x14ac:dyDescent="0.45">
      <c r="A155" s="14">
        <v>153</v>
      </c>
      <c r="B155" s="15" t="s">
        <v>1018</v>
      </c>
      <c r="C155" s="16" t="s">
        <v>743</v>
      </c>
      <c r="D155" s="31" t="s">
        <v>10</v>
      </c>
      <c r="E155" s="18">
        <v>2018</v>
      </c>
      <c r="F155" s="18">
        <v>2018</v>
      </c>
      <c r="G155" s="19">
        <v>125000</v>
      </c>
      <c r="H155" s="185">
        <f t="shared" ref="H155:H181" si="7">PRODUCT(G155,6.289)</f>
        <v>786125</v>
      </c>
      <c r="I155" s="20" t="s">
        <v>134</v>
      </c>
    </row>
    <row r="156" spans="1:9" ht="56.25" x14ac:dyDescent="0.45">
      <c r="A156" s="14">
        <v>154</v>
      </c>
      <c r="B156" s="15" t="s">
        <v>1801</v>
      </c>
      <c r="C156" s="16" t="s">
        <v>743</v>
      </c>
      <c r="D156" s="31" t="s">
        <v>10</v>
      </c>
      <c r="E156" s="18">
        <v>2018</v>
      </c>
      <c r="F156" s="18">
        <v>2018</v>
      </c>
      <c r="G156" s="19">
        <v>55000</v>
      </c>
      <c r="H156" s="185">
        <f t="shared" si="7"/>
        <v>345895</v>
      </c>
      <c r="I156" s="20" t="s">
        <v>134</v>
      </c>
    </row>
    <row r="157" spans="1:9" ht="37.5" x14ac:dyDescent="0.45">
      <c r="A157" s="14">
        <v>155</v>
      </c>
      <c r="B157" s="15" t="s">
        <v>1072</v>
      </c>
      <c r="C157" s="16" t="s">
        <v>743</v>
      </c>
      <c r="D157" s="31" t="s">
        <v>10</v>
      </c>
      <c r="E157" s="18">
        <v>2018</v>
      </c>
      <c r="F157" s="18">
        <v>2018</v>
      </c>
      <c r="G157" s="19">
        <v>17000</v>
      </c>
      <c r="H157" s="185">
        <f t="shared" si="7"/>
        <v>106913</v>
      </c>
      <c r="I157" s="20" t="s">
        <v>134</v>
      </c>
    </row>
    <row r="158" spans="1:9" ht="56.25" x14ac:dyDescent="0.45">
      <c r="A158" s="14">
        <v>156</v>
      </c>
      <c r="B158" s="15" t="s">
        <v>1073</v>
      </c>
      <c r="C158" s="16" t="s">
        <v>743</v>
      </c>
      <c r="D158" s="31" t="s">
        <v>10</v>
      </c>
      <c r="E158" s="18">
        <v>2018</v>
      </c>
      <c r="F158" s="18">
        <v>2018</v>
      </c>
      <c r="G158" s="19">
        <v>8000</v>
      </c>
      <c r="H158" s="185">
        <f t="shared" si="7"/>
        <v>50312</v>
      </c>
      <c r="I158" s="20" t="s">
        <v>134</v>
      </c>
    </row>
    <row r="159" spans="1:9" ht="56.25" x14ac:dyDescent="0.45">
      <c r="A159" s="14">
        <v>157</v>
      </c>
      <c r="B159" s="15" t="s">
        <v>2746</v>
      </c>
      <c r="C159" s="16" t="s">
        <v>743</v>
      </c>
      <c r="D159" s="31" t="s">
        <v>10</v>
      </c>
      <c r="E159" s="18">
        <v>2018</v>
      </c>
      <c r="F159" s="18">
        <v>2018</v>
      </c>
      <c r="G159" s="19">
        <v>59000</v>
      </c>
      <c r="H159" s="185">
        <f t="shared" si="7"/>
        <v>371051</v>
      </c>
      <c r="I159" s="20" t="s">
        <v>134</v>
      </c>
    </row>
    <row r="160" spans="1:9" ht="37.5" x14ac:dyDescent="0.45">
      <c r="A160" s="14">
        <v>158</v>
      </c>
      <c r="B160" s="15" t="s">
        <v>2754</v>
      </c>
      <c r="C160" s="16" t="s">
        <v>743</v>
      </c>
      <c r="D160" s="31" t="s">
        <v>10</v>
      </c>
      <c r="E160" s="18">
        <v>2018</v>
      </c>
      <c r="F160" s="18">
        <v>2018</v>
      </c>
      <c r="G160" s="19">
        <v>154000</v>
      </c>
      <c r="H160" s="185">
        <f t="shared" si="7"/>
        <v>968506</v>
      </c>
      <c r="I160" s="20" t="s">
        <v>134</v>
      </c>
    </row>
    <row r="161" spans="1:9" x14ac:dyDescent="0.45">
      <c r="A161" s="14">
        <v>159</v>
      </c>
      <c r="B161" s="15" t="s">
        <v>1074</v>
      </c>
      <c r="C161" s="16" t="s">
        <v>743</v>
      </c>
      <c r="D161" s="31" t="s">
        <v>10</v>
      </c>
      <c r="E161" s="18">
        <v>2018</v>
      </c>
      <c r="F161" s="18">
        <v>2018</v>
      </c>
      <c r="G161" s="19">
        <v>25000</v>
      </c>
      <c r="H161" s="185">
        <f t="shared" si="7"/>
        <v>157225</v>
      </c>
      <c r="I161" s="20" t="s">
        <v>134</v>
      </c>
    </row>
    <row r="162" spans="1:9" ht="37.5" x14ac:dyDescent="0.45">
      <c r="A162" s="14">
        <v>160</v>
      </c>
      <c r="B162" s="15" t="s">
        <v>1085</v>
      </c>
      <c r="C162" s="16" t="s">
        <v>743</v>
      </c>
      <c r="D162" s="31" t="s">
        <v>10</v>
      </c>
      <c r="E162" s="18">
        <v>2018</v>
      </c>
      <c r="F162" s="18">
        <v>2018</v>
      </c>
      <c r="G162" s="19">
        <v>2000</v>
      </c>
      <c r="H162" s="185">
        <f t="shared" si="7"/>
        <v>12578</v>
      </c>
      <c r="I162" s="20" t="s">
        <v>134</v>
      </c>
    </row>
    <row r="163" spans="1:9" ht="37.5" x14ac:dyDescent="0.45">
      <c r="A163" s="14">
        <v>161</v>
      </c>
      <c r="B163" s="15" t="s">
        <v>2755</v>
      </c>
      <c r="C163" s="16" t="s">
        <v>743</v>
      </c>
      <c r="D163" s="31" t="s">
        <v>10</v>
      </c>
      <c r="E163" s="18">
        <v>2018</v>
      </c>
      <c r="F163" s="18">
        <v>2018</v>
      </c>
      <c r="G163" s="19">
        <v>9000</v>
      </c>
      <c r="H163" s="185">
        <f t="shared" si="7"/>
        <v>56601</v>
      </c>
      <c r="I163" s="20" t="s">
        <v>134</v>
      </c>
    </row>
    <row r="164" spans="1:9" ht="37.5" x14ac:dyDescent="0.45">
      <c r="A164" s="14">
        <v>162</v>
      </c>
      <c r="B164" s="15" t="s">
        <v>1086</v>
      </c>
      <c r="C164" s="16" t="s">
        <v>743</v>
      </c>
      <c r="D164" s="31" t="s">
        <v>10</v>
      </c>
      <c r="E164" s="18">
        <v>2018</v>
      </c>
      <c r="F164" s="18">
        <v>2018</v>
      </c>
      <c r="G164" s="19">
        <v>156000</v>
      </c>
      <c r="H164" s="185">
        <f t="shared" si="7"/>
        <v>981084</v>
      </c>
      <c r="I164" s="20" t="s">
        <v>134</v>
      </c>
    </row>
    <row r="165" spans="1:9" ht="56.25" x14ac:dyDescent="0.45">
      <c r="A165" s="14">
        <v>163</v>
      </c>
      <c r="B165" s="15" t="s">
        <v>1076</v>
      </c>
      <c r="C165" s="16" t="s">
        <v>743</v>
      </c>
      <c r="D165" s="31" t="s">
        <v>10</v>
      </c>
      <c r="E165" s="18">
        <v>2018</v>
      </c>
      <c r="F165" s="18">
        <v>2018</v>
      </c>
      <c r="G165" s="19">
        <v>14000</v>
      </c>
      <c r="H165" s="185">
        <f t="shared" si="7"/>
        <v>88046</v>
      </c>
      <c r="I165" s="20" t="s">
        <v>134</v>
      </c>
    </row>
    <row r="166" spans="1:9" ht="37.5" x14ac:dyDescent="0.45">
      <c r="A166" s="14">
        <v>164</v>
      </c>
      <c r="B166" s="15" t="s">
        <v>1077</v>
      </c>
      <c r="C166" s="16" t="s">
        <v>743</v>
      </c>
      <c r="D166" s="31" t="s">
        <v>10</v>
      </c>
      <c r="E166" s="18">
        <v>2018</v>
      </c>
      <c r="F166" s="18">
        <v>2018</v>
      </c>
      <c r="G166" s="19">
        <v>32000</v>
      </c>
      <c r="H166" s="185">
        <f t="shared" si="7"/>
        <v>201248</v>
      </c>
      <c r="I166" s="20" t="s">
        <v>134</v>
      </c>
    </row>
    <row r="167" spans="1:9" ht="37.5" x14ac:dyDescent="0.45">
      <c r="A167" s="14">
        <v>165</v>
      </c>
      <c r="B167" s="15" t="s">
        <v>1078</v>
      </c>
      <c r="C167" s="16" t="s">
        <v>743</v>
      </c>
      <c r="D167" s="31" t="s">
        <v>10</v>
      </c>
      <c r="E167" s="18">
        <v>2018</v>
      </c>
      <c r="F167" s="18">
        <v>2018</v>
      </c>
      <c r="G167" s="19">
        <v>10000</v>
      </c>
      <c r="H167" s="185">
        <f t="shared" si="7"/>
        <v>62890</v>
      </c>
      <c r="I167" s="20" t="s">
        <v>134</v>
      </c>
    </row>
    <row r="168" spans="1:9" ht="56.25" x14ac:dyDescent="0.45">
      <c r="A168" s="14">
        <v>166</v>
      </c>
      <c r="B168" s="15" t="s">
        <v>1079</v>
      </c>
      <c r="C168" s="16" t="s">
        <v>743</v>
      </c>
      <c r="D168" s="31" t="s">
        <v>10</v>
      </c>
      <c r="E168" s="18">
        <v>2018</v>
      </c>
      <c r="F168" s="18">
        <v>2018</v>
      </c>
      <c r="G168" s="19">
        <v>1000</v>
      </c>
      <c r="H168" s="185">
        <f t="shared" si="7"/>
        <v>6289</v>
      </c>
      <c r="I168" s="20" t="s">
        <v>134</v>
      </c>
    </row>
    <row r="169" spans="1:9" ht="37.5" x14ac:dyDescent="0.45">
      <c r="A169" s="14">
        <v>167</v>
      </c>
      <c r="B169" s="15" t="s">
        <v>1067</v>
      </c>
      <c r="C169" s="16" t="s">
        <v>743</v>
      </c>
      <c r="D169" s="31" t="s">
        <v>10</v>
      </c>
      <c r="E169" s="18">
        <v>2018</v>
      </c>
      <c r="F169" s="18">
        <v>2018</v>
      </c>
      <c r="G169" s="19">
        <v>157000</v>
      </c>
      <c r="H169" s="185">
        <f t="shared" si="7"/>
        <v>987373</v>
      </c>
      <c r="I169" s="20" t="s">
        <v>134</v>
      </c>
    </row>
    <row r="170" spans="1:9" ht="37.5" x14ac:dyDescent="0.45">
      <c r="A170" s="14">
        <v>168</v>
      </c>
      <c r="B170" s="15" t="s">
        <v>1087</v>
      </c>
      <c r="C170" s="16" t="s">
        <v>743</v>
      </c>
      <c r="D170" s="31" t="s">
        <v>10</v>
      </c>
      <c r="E170" s="18">
        <v>2018</v>
      </c>
      <c r="F170" s="18">
        <v>2018</v>
      </c>
      <c r="G170" s="19">
        <v>9000</v>
      </c>
      <c r="H170" s="185">
        <f t="shared" si="7"/>
        <v>56601</v>
      </c>
      <c r="I170" s="20" t="s">
        <v>134</v>
      </c>
    </row>
    <row r="171" spans="1:9" ht="37.5" x14ac:dyDescent="0.45">
      <c r="A171" s="14">
        <v>169</v>
      </c>
      <c r="B171" s="15" t="s">
        <v>2756</v>
      </c>
      <c r="C171" s="16" t="s">
        <v>743</v>
      </c>
      <c r="D171" s="31" t="s">
        <v>10</v>
      </c>
      <c r="E171" s="18">
        <v>2018</v>
      </c>
      <c r="F171" s="18">
        <v>2018</v>
      </c>
      <c r="G171" s="19">
        <v>39000</v>
      </c>
      <c r="H171" s="185">
        <f t="shared" si="7"/>
        <v>245271</v>
      </c>
      <c r="I171" s="20" t="s">
        <v>134</v>
      </c>
    </row>
    <row r="172" spans="1:9" ht="37.5" x14ac:dyDescent="0.45">
      <c r="A172" s="14">
        <v>170</v>
      </c>
      <c r="B172" s="15" t="s">
        <v>2752</v>
      </c>
      <c r="C172" s="16" t="s">
        <v>743</v>
      </c>
      <c r="D172" s="31" t="s">
        <v>10</v>
      </c>
      <c r="E172" s="18">
        <v>2018</v>
      </c>
      <c r="F172" s="18">
        <v>2018</v>
      </c>
      <c r="G172" s="19">
        <v>1000</v>
      </c>
      <c r="H172" s="185">
        <f t="shared" si="7"/>
        <v>6289</v>
      </c>
      <c r="I172" s="20" t="s">
        <v>134</v>
      </c>
    </row>
    <row r="173" spans="1:9" ht="37.5" x14ac:dyDescent="0.45">
      <c r="A173" s="14">
        <v>171</v>
      </c>
      <c r="B173" s="15" t="s">
        <v>1088</v>
      </c>
      <c r="C173" s="16" t="s">
        <v>743</v>
      </c>
      <c r="D173" s="31" t="s">
        <v>10</v>
      </c>
      <c r="E173" s="18">
        <v>2018</v>
      </c>
      <c r="F173" s="18">
        <v>2018</v>
      </c>
      <c r="G173" s="19">
        <v>6000</v>
      </c>
      <c r="H173" s="185">
        <f t="shared" si="7"/>
        <v>37734</v>
      </c>
      <c r="I173" s="20" t="s">
        <v>134</v>
      </c>
    </row>
    <row r="174" spans="1:9" ht="37.5" x14ac:dyDescent="0.45">
      <c r="A174" s="14">
        <v>172</v>
      </c>
      <c r="B174" s="15" t="s">
        <v>1089</v>
      </c>
      <c r="C174" s="16" t="s">
        <v>743</v>
      </c>
      <c r="D174" s="31" t="s">
        <v>10</v>
      </c>
      <c r="E174" s="18">
        <v>2018</v>
      </c>
      <c r="F174" s="18">
        <v>2018</v>
      </c>
      <c r="G174" s="19">
        <v>15000</v>
      </c>
      <c r="H174" s="185">
        <f t="shared" si="7"/>
        <v>94335</v>
      </c>
      <c r="I174" s="20" t="s">
        <v>134</v>
      </c>
    </row>
    <row r="175" spans="1:9" ht="37.5" x14ac:dyDescent="0.45">
      <c r="A175" s="14">
        <v>173</v>
      </c>
      <c r="B175" s="15" t="s">
        <v>1090</v>
      </c>
      <c r="C175" s="16" t="s">
        <v>743</v>
      </c>
      <c r="D175" s="31" t="s">
        <v>10</v>
      </c>
      <c r="E175" s="18">
        <v>2018</v>
      </c>
      <c r="F175" s="18">
        <v>2018</v>
      </c>
      <c r="G175" s="19">
        <v>21000</v>
      </c>
      <c r="H175" s="185">
        <f t="shared" si="7"/>
        <v>132069</v>
      </c>
      <c r="I175" s="20" t="s">
        <v>134</v>
      </c>
    </row>
    <row r="176" spans="1:9" ht="37.5" x14ac:dyDescent="0.45">
      <c r="A176" s="14">
        <v>174</v>
      </c>
      <c r="B176" s="15" t="s">
        <v>1091</v>
      </c>
      <c r="C176" s="16" t="s">
        <v>743</v>
      </c>
      <c r="D176" s="31" t="s">
        <v>10</v>
      </c>
      <c r="E176" s="18">
        <v>2018</v>
      </c>
      <c r="F176" s="18">
        <v>2018</v>
      </c>
      <c r="G176" s="19">
        <v>3000000</v>
      </c>
      <c r="H176" s="185">
        <f t="shared" si="7"/>
        <v>18867000</v>
      </c>
      <c r="I176" s="20" t="s">
        <v>134</v>
      </c>
    </row>
    <row r="177" spans="1:9" ht="93.75" x14ac:dyDescent="0.45">
      <c r="A177" s="14">
        <v>175</v>
      </c>
      <c r="B177" s="15" t="s">
        <v>1092</v>
      </c>
      <c r="C177" s="16" t="s">
        <v>743</v>
      </c>
      <c r="D177" s="31" t="s">
        <v>1101</v>
      </c>
      <c r="E177" s="18">
        <v>2018</v>
      </c>
      <c r="F177" s="18">
        <v>2018</v>
      </c>
      <c r="G177" s="19">
        <v>148500</v>
      </c>
      <c r="H177" s="185">
        <f t="shared" si="7"/>
        <v>933916.5</v>
      </c>
      <c r="I177" s="20" t="s">
        <v>134</v>
      </c>
    </row>
    <row r="178" spans="1:9" x14ac:dyDescent="0.45">
      <c r="A178" s="14">
        <v>176</v>
      </c>
      <c r="B178" s="15" t="s">
        <v>1093</v>
      </c>
      <c r="C178" s="16" t="s">
        <v>743</v>
      </c>
      <c r="D178" s="31" t="s">
        <v>34</v>
      </c>
      <c r="E178" s="18">
        <v>2018</v>
      </c>
      <c r="F178" s="18">
        <v>2018</v>
      </c>
      <c r="G178" s="19">
        <v>121536</v>
      </c>
      <c r="H178" s="185">
        <f t="shared" si="7"/>
        <v>764339.90399999998</v>
      </c>
      <c r="I178" s="20" t="s">
        <v>134</v>
      </c>
    </row>
    <row r="179" spans="1:9" ht="56.25" x14ac:dyDescent="0.45">
      <c r="A179" s="14">
        <v>177</v>
      </c>
      <c r="B179" s="15" t="s">
        <v>1096</v>
      </c>
      <c r="C179" s="16" t="s">
        <v>743</v>
      </c>
      <c r="D179" s="31" t="s">
        <v>15</v>
      </c>
      <c r="E179" s="18">
        <v>2018</v>
      </c>
      <c r="F179" s="18">
        <v>2018</v>
      </c>
      <c r="G179" s="19">
        <v>15000</v>
      </c>
      <c r="H179" s="185">
        <f t="shared" si="7"/>
        <v>94335</v>
      </c>
      <c r="I179" s="20" t="s">
        <v>134</v>
      </c>
    </row>
    <row r="180" spans="1:9" ht="37.5" x14ac:dyDescent="0.45">
      <c r="A180" s="14">
        <v>178</v>
      </c>
      <c r="B180" s="15" t="s">
        <v>1084</v>
      </c>
      <c r="C180" s="16" t="s">
        <v>743</v>
      </c>
      <c r="D180" s="31" t="s">
        <v>10</v>
      </c>
      <c r="E180" s="18">
        <v>2018</v>
      </c>
      <c r="F180" s="18">
        <v>2018</v>
      </c>
      <c r="G180" s="19">
        <v>430000</v>
      </c>
      <c r="H180" s="185">
        <f t="shared" si="7"/>
        <v>2704270</v>
      </c>
      <c r="I180" s="20" t="s">
        <v>134</v>
      </c>
    </row>
    <row r="181" spans="1:9" ht="37.5" x14ac:dyDescent="0.45">
      <c r="A181" s="14">
        <v>179</v>
      </c>
      <c r="B181" s="15" t="s">
        <v>1097</v>
      </c>
      <c r="C181" s="16" t="s">
        <v>743</v>
      </c>
      <c r="D181" s="31" t="s">
        <v>817</v>
      </c>
      <c r="E181" s="18">
        <v>2018</v>
      </c>
      <c r="F181" s="18">
        <v>2018</v>
      </c>
      <c r="G181" s="19">
        <v>27000</v>
      </c>
      <c r="H181" s="185">
        <f t="shared" si="7"/>
        <v>169803</v>
      </c>
      <c r="I181" s="20" t="s">
        <v>134</v>
      </c>
    </row>
    <row r="182" spans="1:9" ht="56.25" x14ac:dyDescent="0.45">
      <c r="A182" s="14">
        <v>180</v>
      </c>
      <c r="B182" s="15" t="s">
        <v>2960</v>
      </c>
      <c r="C182" s="16" t="s">
        <v>743</v>
      </c>
      <c r="D182" s="31" t="s">
        <v>1094</v>
      </c>
      <c r="E182" s="31">
        <v>2018</v>
      </c>
      <c r="F182" s="31">
        <v>2019</v>
      </c>
      <c r="G182" s="48">
        <v>10500000</v>
      </c>
      <c r="H182" s="185">
        <f>PRODUCT(G182,5.114)</f>
        <v>53697000</v>
      </c>
      <c r="I182" s="20" t="s">
        <v>134</v>
      </c>
    </row>
    <row r="183" spans="1:9" s="64" customFormat="1" ht="37.5" x14ac:dyDescent="0.45">
      <c r="A183" s="14">
        <v>181</v>
      </c>
      <c r="B183" s="15" t="s">
        <v>2749</v>
      </c>
      <c r="C183" s="16" t="s">
        <v>743</v>
      </c>
      <c r="D183" s="31" t="s">
        <v>10</v>
      </c>
      <c r="E183" s="18">
        <v>2017</v>
      </c>
      <c r="F183" s="18">
        <v>2020</v>
      </c>
      <c r="G183" s="19">
        <v>1876</v>
      </c>
      <c r="H183" s="185">
        <f t="shared" ref="H183:H200" si="8">PRODUCT(G183,4.348)</f>
        <v>8156.848</v>
      </c>
      <c r="I183" s="20" t="s">
        <v>134</v>
      </c>
    </row>
    <row r="184" spans="1:9" s="64" customFormat="1" ht="37.5" x14ac:dyDescent="0.45">
      <c r="A184" s="14">
        <v>182</v>
      </c>
      <c r="B184" s="15" t="s">
        <v>1075</v>
      </c>
      <c r="C184" s="16" t="s">
        <v>743</v>
      </c>
      <c r="D184" s="31" t="s">
        <v>10</v>
      </c>
      <c r="E184" s="18">
        <v>2017</v>
      </c>
      <c r="F184" s="18">
        <v>2020</v>
      </c>
      <c r="G184" s="19">
        <v>1996</v>
      </c>
      <c r="H184" s="185">
        <f t="shared" si="8"/>
        <v>8678.6080000000002</v>
      </c>
      <c r="I184" s="20" t="s">
        <v>134</v>
      </c>
    </row>
    <row r="185" spans="1:9" ht="37.5" x14ac:dyDescent="0.45">
      <c r="A185" s="14">
        <v>183</v>
      </c>
      <c r="B185" s="15" t="s">
        <v>1018</v>
      </c>
      <c r="C185" s="16" t="s">
        <v>743</v>
      </c>
      <c r="D185" s="31" t="s">
        <v>10</v>
      </c>
      <c r="E185" s="18">
        <v>2020</v>
      </c>
      <c r="F185" s="18">
        <v>2020</v>
      </c>
      <c r="G185" s="19">
        <v>83692</v>
      </c>
      <c r="H185" s="185">
        <f t="shared" si="8"/>
        <v>363892.81599999999</v>
      </c>
      <c r="I185" s="20" t="s">
        <v>134</v>
      </c>
    </row>
    <row r="186" spans="1:9" ht="56.25" x14ac:dyDescent="0.45">
      <c r="A186" s="14">
        <v>184</v>
      </c>
      <c r="B186" s="15" t="s">
        <v>1801</v>
      </c>
      <c r="C186" s="16" t="s">
        <v>743</v>
      </c>
      <c r="D186" s="31" t="s">
        <v>10</v>
      </c>
      <c r="E186" s="18">
        <v>2020</v>
      </c>
      <c r="F186" s="18">
        <v>2020</v>
      </c>
      <c r="G186" s="19">
        <v>55588</v>
      </c>
      <c r="H186" s="185">
        <f t="shared" si="8"/>
        <v>241696.62399999998</v>
      </c>
      <c r="I186" s="20" t="s">
        <v>134</v>
      </c>
    </row>
    <row r="187" spans="1:9" ht="37.5" x14ac:dyDescent="0.45">
      <c r="A187" s="14">
        <v>185</v>
      </c>
      <c r="B187" s="15" t="s">
        <v>1072</v>
      </c>
      <c r="C187" s="16" t="s">
        <v>743</v>
      </c>
      <c r="D187" s="31" t="s">
        <v>10</v>
      </c>
      <c r="E187" s="18">
        <v>2020</v>
      </c>
      <c r="F187" s="18">
        <v>2020</v>
      </c>
      <c r="G187" s="19">
        <v>20344</v>
      </c>
      <c r="H187" s="185">
        <f t="shared" si="8"/>
        <v>88455.712</v>
      </c>
      <c r="I187" s="20" t="s">
        <v>134</v>
      </c>
    </row>
    <row r="188" spans="1:9" ht="56.25" x14ac:dyDescent="0.45">
      <c r="A188" s="14">
        <v>186</v>
      </c>
      <c r="B188" s="15" t="s">
        <v>2746</v>
      </c>
      <c r="C188" s="16" t="s">
        <v>743</v>
      </c>
      <c r="D188" s="31" t="s">
        <v>10</v>
      </c>
      <c r="E188" s="18">
        <v>2020</v>
      </c>
      <c r="F188" s="18">
        <v>2020</v>
      </c>
      <c r="G188" s="19">
        <v>15340</v>
      </c>
      <c r="H188" s="185">
        <f t="shared" si="8"/>
        <v>66698.319999999992</v>
      </c>
      <c r="I188" s="20" t="s">
        <v>134</v>
      </c>
    </row>
    <row r="189" spans="1:9" ht="37.5" x14ac:dyDescent="0.45">
      <c r="A189" s="14">
        <v>187</v>
      </c>
      <c r="B189" s="15" t="s">
        <v>1077</v>
      </c>
      <c r="C189" s="16" t="s">
        <v>743</v>
      </c>
      <c r="D189" s="31" t="s">
        <v>10</v>
      </c>
      <c r="E189" s="18">
        <v>2020</v>
      </c>
      <c r="F189" s="18">
        <v>2020</v>
      </c>
      <c r="G189" s="19">
        <v>49585</v>
      </c>
      <c r="H189" s="185">
        <f t="shared" si="8"/>
        <v>215595.58</v>
      </c>
      <c r="I189" s="20" t="s">
        <v>134</v>
      </c>
    </row>
    <row r="190" spans="1:9" ht="37.5" x14ac:dyDescent="0.45">
      <c r="A190" s="14">
        <v>188</v>
      </c>
      <c r="B190" s="15" t="s">
        <v>1067</v>
      </c>
      <c r="C190" s="16" t="s">
        <v>743</v>
      </c>
      <c r="D190" s="31" t="s">
        <v>10</v>
      </c>
      <c r="E190" s="18">
        <v>2020</v>
      </c>
      <c r="F190" s="18">
        <v>2020</v>
      </c>
      <c r="G190" s="19">
        <v>73993</v>
      </c>
      <c r="H190" s="185">
        <f t="shared" si="8"/>
        <v>321721.56400000001</v>
      </c>
      <c r="I190" s="20" t="s">
        <v>134</v>
      </c>
    </row>
    <row r="191" spans="1:9" ht="37.5" x14ac:dyDescent="0.45">
      <c r="A191" s="14">
        <v>189</v>
      </c>
      <c r="B191" s="15" t="s">
        <v>2757</v>
      </c>
      <c r="C191" s="16" t="s">
        <v>743</v>
      </c>
      <c r="D191" s="31" t="s">
        <v>10</v>
      </c>
      <c r="E191" s="18">
        <v>2020</v>
      </c>
      <c r="F191" s="18">
        <v>2020</v>
      </c>
      <c r="G191" s="19">
        <v>35474</v>
      </c>
      <c r="H191" s="185">
        <f t="shared" si="8"/>
        <v>154240.95199999999</v>
      </c>
      <c r="I191" s="20" t="s">
        <v>134</v>
      </c>
    </row>
    <row r="192" spans="1:9" s="64" customFormat="1" ht="37.5" x14ac:dyDescent="0.45">
      <c r="A192" s="14">
        <v>190</v>
      </c>
      <c r="B192" s="15" t="s">
        <v>1086</v>
      </c>
      <c r="C192" s="16" t="s">
        <v>743</v>
      </c>
      <c r="D192" s="31" t="s">
        <v>10</v>
      </c>
      <c r="E192" s="18">
        <v>2020</v>
      </c>
      <c r="F192" s="18">
        <v>2020</v>
      </c>
      <c r="G192" s="19">
        <v>4996</v>
      </c>
      <c r="H192" s="185">
        <f t="shared" si="8"/>
        <v>21722.608</v>
      </c>
      <c r="I192" s="20" t="s">
        <v>134</v>
      </c>
    </row>
    <row r="193" spans="1:9" ht="37.5" x14ac:dyDescent="0.45">
      <c r="A193" s="14">
        <v>191</v>
      </c>
      <c r="B193" s="15" t="s">
        <v>1098</v>
      </c>
      <c r="C193" s="16" t="s">
        <v>743</v>
      </c>
      <c r="D193" s="31" t="s">
        <v>10</v>
      </c>
      <c r="E193" s="18">
        <v>2020</v>
      </c>
      <c r="F193" s="18">
        <v>2020</v>
      </c>
      <c r="G193" s="19">
        <v>29612</v>
      </c>
      <c r="H193" s="185">
        <f t="shared" si="8"/>
        <v>128752.976</v>
      </c>
      <c r="I193" s="20" t="s">
        <v>134</v>
      </c>
    </row>
    <row r="194" spans="1:9" ht="37.5" x14ac:dyDescent="0.45">
      <c r="A194" s="14">
        <v>192</v>
      </c>
      <c r="B194" s="15" t="s">
        <v>2745</v>
      </c>
      <c r="C194" s="16" t="s">
        <v>743</v>
      </c>
      <c r="D194" s="31" t="s">
        <v>10</v>
      </c>
      <c r="E194" s="18">
        <v>2020</v>
      </c>
      <c r="F194" s="18">
        <v>2020</v>
      </c>
      <c r="G194" s="19">
        <v>98964</v>
      </c>
      <c r="H194" s="185">
        <f t="shared" si="8"/>
        <v>430295.47200000001</v>
      </c>
      <c r="I194" s="20" t="s">
        <v>134</v>
      </c>
    </row>
    <row r="195" spans="1:9" x14ac:dyDescent="0.45">
      <c r="A195" s="14">
        <v>193</v>
      </c>
      <c r="B195" s="15" t="s">
        <v>1074</v>
      </c>
      <c r="C195" s="16" t="s">
        <v>743</v>
      </c>
      <c r="D195" s="31" t="s">
        <v>10</v>
      </c>
      <c r="E195" s="18">
        <v>2020</v>
      </c>
      <c r="F195" s="18">
        <v>2020</v>
      </c>
      <c r="G195" s="19">
        <v>9600</v>
      </c>
      <c r="H195" s="185">
        <f t="shared" si="8"/>
        <v>41740.799999999996</v>
      </c>
      <c r="I195" s="20" t="s">
        <v>134</v>
      </c>
    </row>
    <row r="196" spans="1:9" ht="37.5" x14ac:dyDescent="0.45">
      <c r="A196" s="14">
        <v>194</v>
      </c>
      <c r="B196" s="15" t="s">
        <v>1099</v>
      </c>
      <c r="C196" s="16" t="s">
        <v>743</v>
      </c>
      <c r="D196" s="31" t="s">
        <v>1094</v>
      </c>
      <c r="E196" s="18">
        <v>2020</v>
      </c>
      <c r="F196" s="18">
        <v>2020</v>
      </c>
      <c r="G196" s="19">
        <v>18500</v>
      </c>
      <c r="H196" s="185">
        <f t="shared" si="8"/>
        <v>80438</v>
      </c>
      <c r="I196" s="20" t="s">
        <v>134</v>
      </c>
    </row>
    <row r="197" spans="1:9" ht="37.5" x14ac:dyDescent="0.45">
      <c r="A197" s="14">
        <v>195</v>
      </c>
      <c r="B197" s="15" t="s">
        <v>1100</v>
      </c>
      <c r="C197" s="16" t="s">
        <v>743</v>
      </c>
      <c r="D197" s="31" t="s">
        <v>10</v>
      </c>
      <c r="E197" s="18">
        <v>2020</v>
      </c>
      <c r="F197" s="18">
        <v>2020</v>
      </c>
      <c r="G197" s="19">
        <v>357045</v>
      </c>
      <c r="H197" s="185">
        <f t="shared" si="8"/>
        <v>1552431.66</v>
      </c>
      <c r="I197" s="20" t="s">
        <v>134</v>
      </c>
    </row>
    <row r="198" spans="1:9" ht="56.25" x14ac:dyDescent="0.45">
      <c r="A198" s="14">
        <v>196</v>
      </c>
      <c r="B198" s="15" t="s">
        <v>2758</v>
      </c>
      <c r="C198" s="16" t="s">
        <v>743</v>
      </c>
      <c r="D198" s="31" t="s">
        <v>530</v>
      </c>
      <c r="E198" s="18">
        <v>2020</v>
      </c>
      <c r="F198" s="18">
        <v>2020</v>
      </c>
      <c r="G198" s="19">
        <v>70000</v>
      </c>
      <c r="H198" s="185">
        <f t="shared" si="8"/>
        <v>304360</v>
      </c>
      <c r="I198" s="20" t="s">
        <v>134</v>
      </c>
    </row>
    <row r="199" spans="1:9" x14ac:dyDescent="0.45">
      <c r="A199" s="14">
        <v>197</v>
      </c>
      <c r="B199" s="15" t="s">
        <v>1974</v>
      </c>
      <c r="C199" s="16" t="s">
        <v>743</v>
      </c>
      <c r="D199" s="31" t="s">
        <v>1094</v>
      </c>
      <c r="E199" s="18">
        <v>2018</v>
      </c>
      <c r="F199" s="18">
        <v>2020</v>
      </c>
      <c r="G199" s="19">
        <v>896720</v>
      </c>
      <c r="H199" s="185">
        <f t="shared" si="8"/>
        <v>3898938.56</v>
      </c>
      <c r="I199" s="20" t="s">
        <v>134</v>
      </c>
    </row>
    <row r="200" spans="1:9" ht="56.25" x14ac:dyDescent="0.45">
      <c r="A200" s="14">
        <v>198</v>
      </c>
      <c r="B200" s="15" t="s">
        <v>2759</v>
      </c>
      <c r="C200" s="16" t="s">
        <v>743</v>
      </c>
      <c r="D200" s="31" t="s">
        <v>33</v>
      </c>
      <c r="E200" s="18">
        <v>2020</v>
      </c>
      <c r="F200" s="18">
        <v>2020</v>
      </c>
      <c r="G200" s="19">
        <v>7575</v>
      </c>
      <c r="H200" s="185">
        <f t="shared" si="8"/>
        <v>32936.1</v>
      </c>
      <c r="I200" s="20" t="s">
        <v>134</v>
      </c>
    </row>
    <row r="201" spans="1:9" ht="37.5" x14ac:dyDescent="0.45">
      <c r="A201" s="14">
        <v>199</v>
      </c>
      <c r="B201" s="15" t="s">
        <v>1655</v>
      </c>
      <c r="C201" s="16" t="s">
        <v>743</v>
      </c>
      <c r="D201" s="31" t="s">
        <v>40</v>
      </c>
      <c r="E201" s="18">
        <v>2019</v>
      </c>
      <c r="F201" s="18">
        <v>2021</v>
      </c>
      <c r="G201" s="19">
        <v>1097381</v>
      </c>
      <c r="H201" s="185">
        <f t="shared" ref="H201:H232" si="9">PRODUCT(G201,3.5)</f>
        <v>3840833.5</v>
      </c>
      <c r="I201" s="20" t="s">
        <v>134</v>
      </c>
    </row>
    <row r="202" spans="1:9" ht="37.5" x14ac:dyDescent="0.45">
      <c r="A202" s="14">
        <v>200</v>
      </c>
      <c r="B202" s="15" t="s">
        <v>1655</v>
      </c>
      <c r="C202" s="16" t="s">
        <v>743</v>
      </c>
      <c r="D202" s="31" t="s">
        <v>13</v>
      </c>
      <c r="E202" s="18">
        <v>2019</v>
      </c>
      <c r="F202" s="18">
        <v>2021</v>
      </c>
      <c r="G202" s="19">
        <v>832037</v>
      </c>
      <c r="H202" s="185">
        <f t="shared" si="9"/>
        <v>2912129.5</v>
      </c>
      <c r="I202" s="20" t="s">
        <v>134</v>
      </c>
    </row>
    <row r="203" spans="1:9" ht="75" x14ac:dyDescent="0.45">
      <c r="A203" s="14">
        <v>201</v>
      </c>
      <c r="B203" s="15" t="s">
        <v>1798</v>
      </c>
      <c r="C203" s="16" t="s">
        <v>743</v>
      </c>
      <c r="D203" s="31" t="s">
        <v>41</v>
      </c>
      <c r="E203" s="18">
        <v>2021</v>
      </c>
      <c r="F203" s="18">
        <v>2021</v>
      </c>
      <c r="G203" s="19">
        <v>125349</v>
      </c>
      <c r="H203" s="185">
        <f t="shared" si="9"/>
        <v>438721.5</v>
      </c>
      <c r="I203" s="20" t="s">
        <v>1901</v>
      </c>
    </row>
    <row r="204" spans="1:9" ht="56.25" x14ac:dyDescent="0.45">
      <c r="A204" s="14">
        <v>202</v>
      </c>
      <c r="B204" s="15" t="s">
        <v>1799</v>
      </c>
      <c r="C204" s="16" t="s">
        <v>743</v>
      </c>
      <c r="D204" s="31" t="s">
        <v>41</v>
      </c>
      <c r="E204" s="18">
        <v>2021</v>
      </c>
      <c r="F204" s="18">
        <v>2021</v>
      </c>
      <c r="G204" s="19">
        <v>76733</v>
      </c>
      <c r="H204" s="185">
        <f t="shared" si="9"/>
        <v>268565.5</v>
      </c>
      <c r="I204" s="20" t="s">
        <v>1901</v>
      </c>
    </row>
    <row r="205" spans="1:9" ht="56.25" x14ac:dyDescent="0.45">
      <c r="A205" s="14">
        <v>203</v>
      </c>
      <c r="B205" s="15" t="s">
        <v>1800</v>
      </c>
      <c r="C205" s="16" t="s">
        <v>743</v>
      </c>
      <c r="D205" s="31" t="s">
        <v>41</v>
      </c>
      <c r="E205" s="18">
        <v>2021</v>
      </c>
      <c r="F205" s="18">
        <v>2021</v>
      </c>
      <c r="G205" s="19">
        <v>17311</v>
      </c>
      <c r="H205" s="185">
        <f t="shared" si="9"/>
        <v>60588.5</v>
      </c>
      <c r="I205" s="20" t="s">
        <v>1901</v>
      </c>
    </row>
    <row r="206" spans="1:9" ht="37.5" x14ac:dyDescent="0.45">
      <c r="A206" s="14">
        <v>204</v>
      </c>
      <c r="B206" s="15" t="s">
        <v>1067</v>
      </c>
      <c r="C206" s="16" t="s">
        <v>743</v>
      </c>
      <c r="D206" s="31" t="s">
        <v>41</v>
      </c>
      <c r="E206" s="18">
        <v>2021</v>
      </c>
      <c r="F206" s="18">
        <v>2021</v>
      </c>
      <c r="G206" s="19">
        <v>39004</v>
      </c>
      <c r="H206" s="185">
        <f t="shared" si="9"/>
        <v>136514</v>
      </c>
      <c r="I206" s="20" t="s">
        <v>1901</v>
      </c>
    </row>
    <row r="207" spans="1:9" ht="56.25" x14ac:dyDescent="0.45">
      <c r="A207" s="14">
        <v>205</v>
      </c>
      <c r="B207" s="15" t="s">
        <v>1076</v>
      </c>
      <c r="C207" s="16" t="s">
        <v>743</v>
      </c>
      <c r="D207" s="31" t="s">
        <v>41</v>
      </c>
      <c r="E207" s="18">
        <v>2021</v>
      </c>
      <c r="F207" s="18">
        <v>2021</v>
      </c>
      <c r="G207" s="19">
        <v>4492</v>
      </c>
      <c r="H207" s="185">
        <f t="shared" si="9"/>
        <v>15722</v>
      </c>
      <c r="I207" s="20" t="s">
        <v>1901</v>
      </c>
    </row>
    <row r="208" spans="1:9" ht="37.5" x14ac:dyDescent="0.45">
      <c r="A208" s="14">
        <v>206</v>
      </c>
      <c r="B208" s="15" t="s">
        <v>1019</v>
      </c>
      <c r="C208" s="16" t="s">
        <v>743</v>
      </c>
      <c r="D208" s="31" t="s">
        <v>41</v>
      </c>
      <c r="E208" s="18">
        <v>2021</v>
      </c>
      <c r="F208" s="18">
        <v>2021</v>
      </c>
      <c r="G208" s="19">
        <v>173824</v>
      </c>
      <c r="H208" s="185">
        <f t="shared" si="9"/>
        <v>608384</v>
      </c>
      <c r="I208" s="20" t="s">
        <v>1901</v>
      </c>
    </row>
    <row r="209" spans="1:9" ht="37.5" x14ac:dyDescent="0.45">
      <c r="A209" s="14">
        <v>207</v>
      </c>
      <c r="B209" s="15" t="s">
        <v>1100</v>
      </c>
      <c r="C209" s="16" t="s">
        <v>743</v>
      </c>
      <c r="D209" s="31" t="s">
        <v>41</v>
      </c>
      <c r="E209" s="18">
        <v>2021</v>
      </c>
      <c r="F209" s="18">
        <v>2021</v>
      </c>
      <c r="G209" s="19">
        <v>269319</v>
      </c>
      <c r="H209" s="185">
        <f t="shared" si="9"/>
        <v>942616.5</v>
      </c>
      <c r="I209" s="20" t="s">
        <v>1901</v>
      </c>
    </row>
    <row r="210" spans="1:9" ht="75" x14ac:dyDescent="0.45">
      <c r="A210" s="14">
        <v>208</v>
      </c>
      <c r="B210" s="15" t="s">
        <v>2788</v>
      </c>
      <c r="C210" s="16" t="s">
        <v>743</v>
      </c>
      <c r="D210" s="31" t="s">
        <v>41</v>
      </c>
      <c r="E210" s="18">
        <v>2021</v>
      </c>
      <c r="F210" s="18">
        <v>2021</v>
      </c>
      <c r="G210" s="19">
        <v>45293</v>
      </c>
      <c r="H210" s="185">
        <f t="shared" si="9"/>
        <v>158525.5</v>
      </c>
      <c r="I210" s="20" t="s">
        <v>1901</v>
      </c>
    </row>
    <row r="211" spans="1:9" ht="75" x14ac:dyDescent="0.45">
      <c r="A211" s="14">
        <v>209</v>
      </c>
      <c r="B211" s="15" t="s">
        <v>1802</v>
      </c>
      <c r="C211" s="16" t="s">
        <v>743</v>
      </c>
      <c r="D211" s="31" t="s">
        <v>41</v>
      </c>
      <c r="E211" s="18">
        <v>2021</v>
      </c>
      <c r="F211" s="18">
        <v>2021</v>
      </c>
      <c r="G211" s="19">
        <v>1170</v>
      </c>
      <c r="H211" s="185">
        <f t="shared" si="9"/>
        <v>4095</v>
      </c>
      <c r="I211" s="20" t="s">
        <v>1901</v>
      </c>
    </row>
    <row r="212" spans="1:9" ht="37.5" x14ac:dyDescent="0.45">
      <c r="A212" s="14">
        <v>210</v>
      </c>
      <c r="B212" s="15" t="s">
        <v>1072</v>
      </c>
      <c r="C212" s="16" t="s">
        <v>743</v>
      </c>
      <c r="D212" s="31" t="s">
        <v>41</v>
      </c>
      <c r="E212" s="18">
        <v>2021</v>
      </c>
      <c r="F212" s="18">
        <v>2021</v>
      </c>
      <c r="G212" s="19">
        <v>23246</v>
      </c>
      <c r="H212" s="185">
        <f t="shared" si="9"/>
        <v>81361</v>
      </c>
      <c r="I212" s="20" t="s">
        <v>1901</v>
      </c>
    </row>
    <row r="213" spans="1:9" ht="37.5" x14ac:dyDescent="0.45">
      <c r="A213" s="14">
        <v>211</v>
      </c>
      <c r="B213" s="22" t="s">
        <v>1803</v>
      </c>
      <c r="C213" s="23" t="s">
        <v>743</v>
      </c>
      <c r="D213" s="32" t="s">
        <v>41</v>
      </c>
      <c r="E213" s="25">
        <v>2021</v>
      </c>
      <c r="F213" s="25">
        <v>2021</v>
      </c>
      <c r="G213" s="26">
        <v>4644</v>
      </c>
      <c r="H213" s="185">
        <f t="shared" si="9"/>
        <v>16254</v>
      </c>
      <c r="I213" s="27" t="s">
        <v>1901</v>
      </c>
    </row>
    <row r="214" spans="1:9" ht="37.5" x14ac:dyDescent="0.45">
      <c r="A214" s="14">
        <v>212</v>
      </c>
      <c r="B214" s="15" t="s">
        <v>2961</v>
      </c>
      <c r="C214" s="16" t="s">
        <v>743</v>
      </c>
      <c r="D214" s="31" t="s">
        <v>2962</v>
      </c>
      <c r="E214" s="18">
        <v>2021</v>
      </c>
      <c r="F214" s="18">
        <v>2021</v>
      </c>
      <c r="G214" s="19">
        <v>1739156</v>
      </c>
      <c r="H214" s="185">
        <f t="shared" si="9"/>
        <v>6087046</v>
      </c>
      <c r="I214" s="20" t="s">
        <v>1901</v>
      </c>
    </row>
    <row r="215" spans="1:9" ht="37.5" x14ac:dyDescent="0.45">
      <c r="A215" s="14">
        <v>213</v>
      </c>
      <c r="B215" s="15" t="s">
        <v>2963</v>
      </c>
      <c r="C215" s="16" t="s">
        <v>743</v>
      </c>
      <c r="D215" s="31" t="s">
        <v>30</v>
      </c>
      <c r="E215" s="25">
        <v>2021</v>
      </c>
      <c r="F215" s="25">
        <v>2021</v>
      </c>
      <c r="G215" s="19">
        <v>82200</v>
      </c>
      <c r="H215" s="185">
        <f t="shared" si="9"/>
        <v>287700</v>
      </c>
      <c r="I215" s="20" t="s">
        <v>1901</v>
      </c>
    </row>
    <row r="216" spans="1:9" ht="37.5" x14ac:dyDescent="0.45">
      <c r="A216" s="14">
        <v>214</v>
      </c>
      <c r="B216" s="15" t="s">
        <v>2964</v>
      </c>
      <c r="C216" s="16" t="s">
        <v>743</v>
      </c>
      <c r="D216" s="31" t="s">
        <v>35</v>
      </c>
      <c r="E216" s="25">
        <v>2021</v>
      </c>
      <c r="F216" s="25">
        <v>2021</v>
      </c>
      <c r="G216" s="19">
        <v>78466</v>
      </c>
      <c r="H216" s="185">
        <f t="shared" si="9"/>
        <v>274631</v>
      </c>
      <c r="I216" s="20" t="s">
        <v>1901</v>
      </c>
    </row>
    <row r="217" spans="1:9" ht="37.5" x14ac:dyDescent="0.45">
      <c r="A217" s="14">
        <v>215</v>
      </c>
      <c r="B217" s="22" t="s">
        <v>2965</v>
      </c>
      <c r="C217" s="16" t="s">
        <v>743</v>
      </c>
      <c r="D217" s="31" t="s">
        <v>40</v>
      </c>
      <c r="E217" s="25">
        <v>2021</v>
      </c>
      <c r="F217" s="25">
        <v>2021</v>
      </c>
      <c r="G217" s="26">
        <v>80080</v>
      </c>
      <c r="H217" s="185">
        <f t="shared" si="9"/>
        <v>280280</v>
      </c>
      <c r="I217" s="27" t="s">
        <v>1901</v>
      </c>
    </row>
    <row r="218" spans="1:9" ht="37.5" x14ac:dyDescent="0.45">
      <c r="A218" s="14">
        <v>216</v>
      </c>
      <c r="B218" s="15" t="s">
        <v>2966</v>
      </c>
      <c r="C218" s="16" t="s">
        <v>743</v>
      </c>
      <c r="D218" s="31" t="s">
        <v>33</v>
      </c>
      <c r="E218" s="25">
        <v>2021</v>
      </c>
      <c r="F218" s="25">
        <v>2021</v>
      </c>
      <c r="G218" s="19">
        <v>58509</v>
      </c>
      <c r="H218" s="185">
        <f t="shared" si="9"/>
        <v>204781.5</v>
      </c>
      <c r="I218" s="20" t="s">
        <v>1901</v>
      </c>
    </row>
    <row r="219" spans="1:9" ht="56.25" x14ac:dyDescent="0.45">
      <c r="A219" s="14">
        <v>217</v>
      </c>
      <c r="B219" s="15" t="s">
        <v>2967</v>
      </c>
      <c r="C219" s="16" t="s">
        <v>743</v>
      </c>
      <c r="D219" s="31" t="s">
        <v>34</v>
      </c>
      <c r="E219" s="25">
        <v>2021</v>
      </c>
      <c r="F219" s="25">
        <v>2021</v>
      </c>
      <c r="G219" s="19">
        <v>73400</v>
      </c>
      <c r="H219" s="185">
        <f t="shared" si="9"/>
        <v>256900</v>
      </c>
      <c r="I219" s="20" t="s">
        <v>1901</v>
      </c>
    </row>
    <row r="220" spans="1:9" ht="37.5" x14ac:dyDescent="0.45">
      <c r="A220" s="14">
        <v>218</v>
      </c>
      <c r="B220" s="22" t="s">
        <v>2968</v>
      </c>
      <c r="C220" s="16" t="s">
        <v>743</v>
      </c>
      <c r="D220" s="31" t="s">
        <v>35</v>
      </c>
      <c r="E220" s="25">
        <v>2021</v>
      </c>
      <c r="F220" s="25">
        <v>2021</v>
      </c>
      <c r="G220" s="26">
        <v>101200</v>
      </c>
      <c r="H220" s="185">
        <f t="shared" si="9"/>
        <v>354200</v>
      </c>
      <c r="I220" s="27" t="s">
        <v>1901</v>
      </c>
    </row>
    <row r="221" spans="1:9" ht="37.5" x14ac:dyDescent="0.45">
      <c r="A221" s="14">
        <v>219</v>
      </c>
      <c r="B221" s="15" t="s">
        <v>2969</v>
      </c>
      <c r="C221" s="16" t="s">
        <v>743</v>
      </c>
      <c r="D221" s="31" t="s">
        <v>2970</v>
      </c>
      <c r="E221" s="25">
        <v>2021</v>
      </c>
      <c r="F221" s="25">
        <v>2021</v>
      </c>
      <c r="G221" s="19">
        <v>412100</v>
      </c>
      <c r="H221" s="185">
        <f t="shared" si="9"/>
        <v>1442350</v>
      </c>
      <c r="I221" s="20" t="s">
        <v>1901</v>
      </c>
    </row>
    <row r="222" spans="1:9" ht="37.5" x14ac:dyDescent="0.45">
      <c r="A222" s="14">
        <v>220</v>
      </c>
      <c r="B222" s="15" t="s">
        <v>2971</v>
      </c>
      <c r="C222" s="16" t="s">
        <v>743</v>
      </c>
      <c r="D222" s="31" t="s">
        <v>15</v>
      </c>
      <c r="E222" s="25">
        <v>2021</v>
      </c>
      <c r="F222" s="25">
        <v>2021</v>
      </c>
      <c r="G222" s="19">
        <v>31800</v>
      </c>
      <c r="H222" s="185">
        <f t="shared" si="9"/>
        <v>111300</v>
      </c>
      <c r="I222" s="20" t="s">
        <v>1901</v>
      </c>
    </row>
    <row r="223" spans="1:9" ht="37.5" x14ac:dyDescent="0.45">
      <c r="A223" s="14">
        <v>221</v>
      </c>
      <c r="B223" s="22" t="s">
        <v>2972</v>
      </c>
      <c r="C223" s="16" t="s">
        <v>743</v>
      </c>
      <c r="D223" s="31" t="s">
        <v>40</v>
      </c>
      <c r="E223" s="25">
        <v>2021</v>
      </c>
      <c r="F223" s="25">
        <v>2021</v>
      </c>
      <c r="G223" s="26">
        <v>87200</v>
      </c>
      <c r="H223" s="185">
        <f t="shared" si="9"/>
        <v>305200</v>
      </c>
      <c r="I223" s="27" t="s">
        <v>1901</v>
      </c>
    </row>
    <row r="224" spans="1:9" ht="37.5" x14ac:dyDescent="0.45">
      <c r="A224" s="14">
        <v>222</v>
      </c>
      <c r="B224" s="15" t="s">
        <v>2973</v>
      </c>
      <c r="C224" s="16" t="s">
        <v>743</v>
      </c>
      <c r="D224" s="31" t="s">
        <v>41</v>
      </c>
      <c r="E224" s="25">
        <v>2021</v>
      </c>
      <c r="F224" s="25">
        <v>2021</v>
      </c>
      <c r="G224" s="19">
        <v>100000</v>
      </c>
      <c r="H224" s="185">
        <f t="shared" si="9"/>
        <v>350000</v>
      </c>
      <c r="I224" s="20" t="s">
        <v>1901</v>
      </c>
    </row>
    <row r="225" spans="1:9" ht="37.5" x14ac:dyDescent="0.45">
      <c r="A225" s="14">
        <v>223</v>
      </c>
      <c r="B225" s="15" t="s">
        <v>2974</v>
      </c>
      <c r="C225" s="16" t="s">
        <v>743</v>
      </c>
      <c r="D225" s="31" t="s">
        <v>40</v>
      </c>
      <c r="E225" s="25">
        <v>2021</v>
      </c>
      <c r="F225" s="25">
        <v>2021</v>
      </c>
      <c r="G225" s="19">
        <v>31782</v>
      </c>
      <c r="H225" s="185">
        <f t="shared" si="9"/>
        <v>111237</v>
      </c>
      <c r="I225" s="20" t="s">
        <v>1901</v>
      </c>
    </row>
    <row r="226" spans="1:9" ht="75" x14ac:dyDescent="0.45">
      <c r="A226" s="14">
        <v>224</v>
      </c>
      <c r="B226" s="22" t="s">
        <v>2975</v>
      </c>
      <c r="C226" s="16" t="s">
        <v>743</v>
      </c>
      <c r="D226" s="31" t="s">
        <v>14</v>
      </c>
      <c r="E226" s="25">
        <v>2021</v>
      </c>
      <c r="F226" s="25">
        <v>2021</v>
      </c>
      <c r="G226" s="26">
        <v>160000</v>
      </c>
      <c r="H226" s="185">
        <f t="shared" si="9"/>
        <v>560000</v>
      </c>
      <c r="I226" s="27" t="s">
        <v>1901</v>
      </c>
    </row>
    <row r="227" spans="1:9" ht="150" x14ac:dyDescent="0.45">
      <c r="A227" s="14">
        <v>225</v>
      </c>
      <c r="B227" s="22" t="s">
        <v>2976</v>
      </c>
      <c r="C227" s="16" t="s">
        <v>743</v>
      </c>
      <c r="D227" s="31" t="s">
        <v>2977</v>
      </c>
      <c r="E227" s="25">
        <v>2021</v>
      </c>
      <c r="F227" s="25">
        <v>2021</v>
      </c>
      <c r="G227" s="26">
        <v>480300</v>
      </c>
      <c r="H227" s="185">
        <f t="shared" si="9"/>
        <v>1681050</v>
      </c>
      <c r="I227" s="27" t="s">
        <v>1901</v>
      </c>
    </row>
    <row r="228" spans="1:9" ht="56.25" x14ac:dyDescent="0.45">
      <c r="A228" s="14">
        <v>226</v>
      </c>
      <c r="B228" s="15" t="s">
        <v>2978</v>
      </c>
      <c r="C228" s="16" t="s">
        <v>743</v>
      </c>
      <c r="D228" s="31" t="s">
        <v>1094</v>
      </c>
      <c r="E228" s="25">
        <v>2021</v>
      </c>
      <c r="F228" s="25">
        <v>2021</v>
      </c>
      <c r="G228" s="19">
        <v>20500</v>
      </c>
      <c r="H228" s="185">
        <f t="shared" si="9"/>
        <v>71750</v>
      </c>
      <c r="I228" s="20" t="s">
        <v>1901</v>
      </c>
    </row>
    <row r="229" spans="1:9" ht="56.25" x14ac:dyDescent="0.45">
      <c r="A229" s="14">
        <v>227</v>
      </c>
      <c r="B229" s="15" t="s">
        <v>2979</v>
      </c>
      <c r="C229" s="16" t="s">
        <v>743</v>
      </c>
      <c r="D229" s="31" t="s">
        <v>1094</v>
      </c>
      <c r="E229" s="25">
        <v>2021</v>
      </c>
      <c r="F229" s="25">
        <v>2021</v>
      </c>
      <c r="G229" s="19">
        <v>48000</v>
      </c>
      <c r="H229" s="185">
        <f t="shared" si="9"/>
        <v>168000</v>
      </c>
      <c r="I229" s="20" t="s">
        <v>1901</v>
      </c>
    </row>
    <row r="230" spans="1:9" ht="37.5" x14ac:dyDescent="0.45">
      <c r="A230" s="14">
        <v>228</v>
      </c>
      <c r="B230" s="22" t="s">
        <v>2980</v>
      </c>
      <c r="C230" s="16" t="s">
        <v>743</v>
      </c>
      <c r="D230" s="31" t="s">
        <v>1094</v>
      </c>
      <c r="E230" s="25">
        <v>2021</v>
      </c>
      <c r="F230" s="25">
        <v>2021</v>
      </c>
      <c r="G230" s="26">
        <v>162550</v>
      </c>
      <c r="H230" s="185">
        <f t="shared" si="9"/>
        <v>568925</v>
      </c>
      <c r="I230" s="27" t="s">
        <v>1901</v>
      </c>
    </row>
    <row r="231" spans="1:9" ht="37.5" x14ac:dyDescent="0.45">
      <c r="A231" s="14">
        <v>229</v>
      </c>
      <c r="B231" s="22" t="s">
        <v>2981</v>
      </c>
      <c r="C231" s="16" t="s">
        <v>743</v>
      </c>
      <c r="D231" s="31" t="s">
        <v>1094</v>
      </c>
      <c r="E231" s="25">
        <v>2021</v>
      </c>
      <c r="F231" s="25">
        <v>2021</v>
      </c>
      <c r="G231" s="26">
        <v>76290</v>
      </c>
      <c r="H231" s="185">
        <f t="shared" si="9"/>
        <v>267015</v>
      </c>
      <c r="I231" s="27" t="s">
        <v>1901</v>
      </c>
    </row>
    <row r="232" spans="1:9" ht="75" x14ac:dyDescent="0.45">
      <c r="A232" s="14">
        <v>230</v>
      </c>
      <c r="B232" s="15" t="s">
        <v>2982</v>
      </c>
      <c r="C232" s="16" t="s">
        <v>743</v>
      </c>
      <c r="D232" s="31" t="s">
        <v>34</v>
      </c>
      <c r="E232" s="25">
        <v>2021</v>
      </c>
      <c r="F232" s="25">
        <v>2021</v>
      </c>
      <c r="G232" s="19">
        <v>2000000</v>
      </c>
      <c r="H232" s="185">
        <f t="shared" si="9"/>
        <v>7000000</v>
      </c>
      <c r="I232" s="20" t="s">
        <v>1901</v>
      </c>
    </row>
    <row r="233" spans="1:9" ht="56.25" x14ac:dyDescent="0.45">
      <c r="A233" s="14">
        <v>231</v>
      </c>
      <c r="B233" s="73" t="s">
        <v>2983</v>
      </c>
      <c r="C233" s="16" t="s">
        <v>743</v>
      </c>
      <c r="D233" s="31" t="s">
        <v>40</v>
      </c>
      <c r="E233" s="31">
        <v>2021</v>
      </c>
      <c r="F233" s="31">
        <v>2022</v>
      </c>
      <c r="G233" s="48">
        <f>462884.25+434400.61</f>
        <v>897284.86</v>
      </c>
      <c r="H233" s="185">
        <f t="shared" ref="H233:H251" si="10">PRODUCT(G233,2.113)</f>
        <v>1895962.90918</v>
      </c>
      <c r="I233" s="20" t="s">
        <v>1901</v>
      </c>
    </row>
    <row r="234" spans="1:9" ht="56.25" x14ac:dyDescent="0.45">
      <c r="A234" s="14">
        <v>232</v>
      </c>
      <c r="B234" s="73" t="s">
        <v>2984</v>
      </c>
      <c r="C234" s="16" t="s">
        <v>743</v>
      </c>
      <c r="D234" s="31" t="s">
        <v>40</v>
      </c>
      <c r="E234" s="31">
        <v>2021</v>
      </c>
      <c r="F234" s="31">
        <v>2022</v>
      </c>
      <c r="G234" s="48">
        <f>53707+424956.48</f>
        <v>478663.48</v>
      </c>
      <c r="H234" s="185">
        <f t="shared" si="10"/>
        <v>1011415.9332399999</v>
      </c>
      <c r="I234" s="20" t="s">
        <v>1901</v>
      </c>
    </row>
    <row r="235" spans="1:9" ht="37.5" x14ac:dyDescent="0.45">
      <c r="A235" s="14">
        <v>233</v>
      </c>
      <c r="B235" s="15" t="s">
        <v>2985</v>
      </c>
      <c r="C235" s="16" t="s">
        <v>743</v>
      </c>
      <c r="D235" s="31" t="s">
        <v>1094</v>
      </c>
      <c r="E235" s="25">
        <v>2022</v>
      </c>
      <c r="F235" s="25">
        <v>2022</v>
      </c>
      <c r="G235" s="19">
        <v>17400</v>
      </c>
      <c r="H235" s="185">
        <f t="shared" si="10"/>
        <v>36766.199999999997</v>
      </c>
      <c r="I235" s="20" t="s">
        <v>1901</v>
      </c>
    </row>
    <row r="236" spans="1:9" ht="37.5" x14ac:dyDescent="0.45">
      <c r="A236" s="14">
        <v>234</v>
      </c>
      <c r="B236" s="22" t="s">
        <v>2986</v>
      </c>
      <c r="C236" s="16" t="s">
        <v>743</v>
      </c>
      <c r="D236" s="31" t="s">
        <v>6</v>
      </c>
      <c r="E236" s="25">
        <v>2022</v>
      </c>
      <c r="F236" s="25">
        <v>2022</v>
      </c>
      <c r="G236" s="26">
        <v>17400</v>
      </c>
      <c r="H236" s="185">
        <f t="shared" si="10"/>
        <v>36766.199999999997</v>
      </c>
      <c r="I236" s="27" t="s">
        <v>1901</v>
      </c>
    </row>
    <row r="237" spans="1:9" ht="37.5" x14ac:dyDescent="0.45">
      <c r="A237" s="14">
        <v>235</v>
      </c>
      <c r="B237" s="15" t="s">
        <v>2987</v>
      </c>
      <c r="C237" s="16" t="s">
        <v>743</v>
      </c>
      <c r="D237" s="31" t="s">
        <v>40</v>
      </c>
      <c r="E237" s="25">
        <v>2022</v>
      </c>
      <c r="F237" s="25">
        <v>2022</v>
      </c>
      <c r="G237" s="19">
        <v>14400</v>
      </c>
      <c r="H237" s="185">
        <f t="shared" si="10"/>
        <v>30427.200000000001</v>
      </c>
      <c r="I237" s="20" t="s">
        <v>1901</v>
      </c>
    </row>
    <row r="238" spans="1:9" ht="75" x14ac:dyDescent="0.45">
      <c r="A238" s="14">
        <v>236</v>
      </c>
      <c r="B238" s="15" t="s">
        <v>2988</v>
      </c>
      <c r="C238" s="16" t="s">
        <v>743</v>
      </c>
      <c r="D238" s="31" t="s">
        <v>2989</v>
      </c>
      <c r="E238" s="25">
        <v>2022</v>
      </c>
      <c r="F238" s="25">
        <v>2022</v>
      </c>
      <c r="G238" s="19">
        <v>449224</v>
      </c>
      <c r="H238" s="185">
        <f t="shared" si="10"/>
        <v>949210.31200000003</v>
      </c>
      <c r="I238" s="20" t="s">
        <v>1901</v>
      </c>
    </row>
    <row r="239" spans="1:9" ht="56.25" x14ac:dyDescent="0.45">
      <c r="A239" s="14">
        <v>237</v>
      </c>
      <c r="B239" s="22" t="s">
        <v>2990</v>
      </c>
      <c r="C239" s="16" t="s">
        <v>743</v>
      </c>
      <c r="D239" s="31" t="s">
        <v>1094</v>
      </c>
      <c r="E239" s="25">
        <v>2022</v>
      </c>
      <c r="F239" s="25">
        <v>2022</v>
      </c>
      <c r="G239" s="26">
        <v>3000000</v>
      </c>
      <c r="H239" s="185">
        <f t="shared" si="10"/>
        <v>6339000</v>
      </c>
      <c r="I239" s="27" t="s">
        <v>1901</v>
      </c>
    </row>
    <row r="240" spans="1:9" x14ac:dyDescent="0.45">
      <c r="A240" s="14">
        <v>238</v>
      </c>
      <c r="B240" s="22" t="s">
        <v>2991</v>
      </c>
      <c r="C240" s="16" t="s">
        <v>743</v>
      </c>
      <c r="D240" s="31" t="s">
        <v>15</v>
      </c>
      <c r="E240" s="25">
        <v>2022</v>
      </c>
      <c r="F240" s="25">
        <v>2022</v>
      </c>
      <c r="G240" s="26">
        <v>199500</v>
      </c>
      <c r="H240" s="185">
        <f t="shared" si="10"/>
        <v>421543.5</v>
      </c>
      <c r="I240" s="27" t="s">
        <v>1901</v>
      </c>
    </row>
    <row r="241" spans="1:9" ht="37.5" x14ac:dyDescent="0.45">
      <c r="A241" s="14">
        <v>239</v>
      </c>
      <c r="B241" s="15" t="s">
        <v>2992</v>
      </c>
      <c r="C241" s="16" t="s">
        <v>743</v>
      </c>
      <c r="D241" s="31" t="s">
        <v>1475</v>
      </c>
      <c r="E241" s="25">
        <v>2022</v>
      </c>
      <c r="F241" s="25">
        <v>2022</v>
      </c>
      <c r="G241" s="19">
        <v>180000</v>
      </c>
      <c r="H241" s="185">
        <f t="shared" si="10"/>
        <v>380340</v>
      </c>
      <c r="I241" s="20" t="s">
        <v>1901</v>
      </c>
    </row>
    <row r="242" spans="1:9" ht="93.75" x14ac:dyDescent="0.45">
      <c r="A242" s="14">
        <v>240</v>
      </c>
      <c r="B242" s="15" t="s">
        <v>2993</v>
      </c>
      <c r="C242" s="16" t="s">
        <v>743</v>
      </c>
      <c r="D242" s="31" t="s">
        <v>2994</v>
      </c>
      <c r="E242" s="25">
        <v>2022</v>
      </c>
      <c r="F242" s="25">
        <v>2022</v>
      </c>
      <c r="G242" s="19">
        <v>102200</v>
      </c>
      <c r="H242" s="185">
        <f t="shared" si="10"/>
        <v>215948.6</v>
      </c>
      <c r="I242" s="20" t="s">
        <v>1901</v>
      </c>
    </row>
    <row r="243" spans="1:9" ht="37.5" x14ac:dyDescent="0.45">
      <c r="A243" s="14">
        <v>241</v>
      </c>
      <c r="B243" s="22" t="s">
        <v>2995</v>
      </c>
      <c r="C243" s="16" t="s">
        <v>743</v>
      </c>
      <c r="D243" s="31" t="s">
        <v>34</v>
      </c>
      <c r="E243" s="25">
        <v>2022</v>
      </c>
      <c r="F243" s="25">
        <v>2022</v>
      </c>
      <c r="G243" s="26">
        <v>23000</v>
      </c>
      <c r="H243" s="185">
        <f t="shared" si="10"/>
        <v>48599</v>
      </c>
      <c r="I243" s="27" t="s">
        <v>1901</v>
      </c>
    </row>
    <row r="244" spans="1:9" ht="37.5" x14ac:dyDescent="0.45">
      <c r="A244" s="14">
        <v>242</v>
      </c>
      <c r="B244" s="15" t="s">
        <v>2996</v>
      </c>
      <c r="C244" s="16" t="s">
        <v>743</v>
      </c>
      <c r="D244" s="31" t="s">
        <v>1634</v>
      </c>
      <c r="E244" s="25">
        <v>2022</v>
      </c>
      <c r="F244" s="25">
        <v>2022</v>
      </c>
      <c r="G244" s="19">
        <v>37500</v>
      </c>
      <c r="H244" s="185">
        <f t="shared" si="10"/>
        <v>79237.5</v>
      </c>
      <c r="I244" s="20" t="s">
        <v>1901</v>
      </c>
    </row>
    <row r="245" spans="1:9" ht="37.5" x14ac:dyDescent="0.45">
      <c r="A245" s="14">
        <v>243</v>
      </c>
      <c r="B245" s="15" t="s">
        <v>2997</v>
      </c>
      <c r="C245" s="16" t="s">
        <v>743</v>
      </c>
      <c r="D245" s="31" t="s">
        <v>15</v>
      </c>
      <c r="E245" s="25">
        <v>2022</v>
      </c>
      <c r="F245" s="25">
        <v>2022</v>
      </c>
      <c r="G245" s="19">
        <v>29000</v>
      </c>
      <c r="H245" s="185">
        <f t="shared" si="10"/>
        <v>61277</v>
      </c>
      <c r="I245" s="20" t="s">
        <v>1901</v>
      </c>
    </row>
    <row r="246" spans="1:9" ht="93.75" x14ac:dyDescent="0.45">
      <c r="A246" s="14">
        <v>244</v>
      </c>
      <c r="B246" s="22" t="s">
        <v>2998</v>
      </c>
      <c r="C246" s="16" t="s">
        <v>743</v>
      </c>
      <c r="D246" s="31" t="s">
        <v>2999</v>
      </c>
      <c r="E246" s="25">
        <v>2022</v>
      </c>
      <c r="F246" s="25">
        <v>2022</v>
      </c>
      <c r="G246" s="26">
        <v>447750</v>
      </c>
      <c r="H246" s="185">
        <f t="shared" si="10"/>
        <v>946095.75</v>
      </c>
      <c r="I246" s="27" t="s">
        <v>1901</v>
      </c>
    </row>
    <row r="247" spans="1:9" ht="56.25" x14ac:dyDescent="0.45">
      <c r="A247" s="14">
        <v>245</v>
      </c>
      <c r="B247" s="22" t="s">
        <v>3000</v>
      </c>
      <c r="C247" s="16" t="s">
        <v>743</v>
      </c>
      <c r="D247" s="31" t="s">
        <v>3001</v>
      </c>
      <c r="E247" s="25">
        <v>2022</v>
      </c>
      <c r="F247" s="25">
        <v>2022</v>
      </c>
      <c r="G247" s="26">
        <v>673000</v>
      </c>
      <c r="H247" s="185">
        <f t="shared" si="10"/>
        <v>1422049</v>
      </c>
      <c r="I247" s="27" t="s">
        <v>1901</v>
      </c>
    </row>
    <row r="248" spans="1:9" ht="75" x14ac:dyDescent="0.45">
      <c r="A248" s="14">
        <v>246</v>
      </c>
      <c r="B248" s="15" t="s">
        <v>3002</v>
      </c>
      <c r="C248" s="16" t="s">
        <v>743</v>
      </c>
      <c r="D248" s="31" t="s">
        <v>3003</v>
      </c>
      <c r="E248" s="25">
        <v>2022</v>
      </c>
      <c r="F248" s="25">
        <v>2022</v>
      </c>
      <c r="G248" s="19">
        <v>750200</v>
      </c>
      <c r="H248" s="185">
        <f t="shared" si="10"/>
        <v>1585172.6</v>
      </c>
      <c r="I248" s="20" t="s">
        <v>1901</v>
      </c>
    </row>
    <row r="249" spans="1:9" ht="56.25" x14ac:dyDescent="0.45">
      <c r="A249" s="14">
        <v>247</v>
      </c>
      <c r="B249" s="15" t="s">
        <v>3004</v>
      </c>
      <c r="C249" s="16" t="s">
        <v>743</v>
      </c>
      <c r="D249" s="31" t="s">
        <v>3005</v>
      </c>
      <c r="E249" s="25">
        <v>2022</v>
      </c>
      <c r="F249" s="25">
        <v>2022</v>
      </c>
      <c r="G249" s="19">
        <v>596220</v>
      </c>
      <c r="H249" s="185">
        <f t="shared" si="10"/>
        <v>1259812.8600000001</v>
      </c>
      <c r="I249" s="20" t="s">
        <v>1901</v>
      </c>
    </row>
    <row r="250" spans="1:9" ht="112.5" x14ac:dyDescent="0.45">
      <c r="A250" s="14">
        <v>248</v>
      </c>
      <c r="B250" s="22" t="s">
        <v>3006</v>
      </c>
      <c r="C250" s="16" t="s">
        <v>743</v>
      </c>
      <c r="D250" s="31" t="s">
        <v>3007</v>
      </c>
      <c r="E250" s="25">
        <v>2022</v>
      </c>
      <c r="F250" s="25">
        <v>2022</v>
      </c>
      <c r="G250" s="26">
        <v>2113300</v>
      </c>
      <c r="H250" s="185">
        <f t="shared" si="10"/>
        <v>4465402.9000000004</v>
      </c>
      <c r="I250" s="27" t="s">
        <v>1901</v>
      </c>
    </row>
    <row r="251" spans="1:9" ht="112.5" x14ac:dyDescent="0.45">
      <c r="A251" s="14">
        <v>249</v>
      </c>
      <c r="B251" s="15" t="s">
        <v>3008</v>
      </c>
      <c r="C251" s="16" t="s">
        <v>743</v>
      </c>
      <c r="D251" s="31" t="s">
        <v>3009</v>
      </c>
      <c r="E251" s="25">
        <v>2022</v>
      </c>
      <c r="F251" s="25">
        <v>2022</v>
      </c>
      <c r="G251" s="19">
        <v>450600</v>
      </c>
      <c r="H251" s="185">
        <f t="shared" si="10"/>
        <v>952117.8</v>
      </c>
      <c r="I251" s="20" t="s">
        <v>1901</v>
      </c>
    </row>
    <row r="252" spans="1:9" x14ac:dyDescent="0.45">
      <c r="A252" s="53"/>
      <c r="B252" s="22"/>
      <c r="C252" s="23"/>
      <c r="D252" s="32"/>
      <c r="E252" s="25"/>
      <c r="F252" s="25"/>
      <c r="G252" s="26">
        <f>SUM(G3:G251)</f>
        <v>85251847.450000003</v>
      </c>
      <c r="H252" s="111">
        <f>SUM(H3:H251)</f>
        <v>541196643.23346996</v>
      </c>
      <c r="I252" s="27"/>
    </row>
  </sheetData>
  <sortState ref="B4:I38">
    <sortCondition ref="F4:F38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0" orientation="portrait" r:id="rId1"/>
  <headerFooter>
    <oddFooter>Sayfa &amp;P / &amp;N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7"/>
  <sheetViews>
    <sheetView zoomScale="84" zoomScaleNormal="84" workbookViewId="0">
      <selection activeCell="H2" sqref="H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85546875" style="8" customWidth="1"/>
    <col min="6" max="6" width="11.5703125" style="8" customWidth="1"/>
    <col min="7" max="8" width="14.570312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5" t="s">
        <v>746</v>
      </c>
      <c r="B1" s="215"/>
      <c r="C1" s="215"/>
      <c r="D1" s="215"/>
      <c r="E1" s="215"/>
      <c r="F1" s="215"/>
      <c r="G1" s="215"/>
      <c r="H1" s="215"/>
      <c r="I1" s="215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3061</v>
      </c>
      <c r="C3" s="16" t="s">
        <v>744</v>
      </c>
      <c r="D3" s="31" t="s">
        <v>15</v>
      </c>
      <c r="E3" s="18">
        <v>2019</v>
      </c>
      <c r="F3" s="18">
        <v>2019</v>
      </c>
      <c r="G3" s="19">
        <v>235410</v>
      </c>
      <c r="H3" s="185">
        <f>PRODUCT(G3,5.114)</f>
        <v>1203886.74</v>
      </c>
      <c r="I3" s="20" t="s">
        <v>105</v>
      </c>
    </row>
    <row r="4" spans="1:9" s="30" customFormat="1" ht="18.75" x14ac:dyDescent="0.25">
      <c r="A4" s="14">
        <v>2</v>
      </c>
      <c r="B4" s="15" t="s">
        <v>3058</v>
      </c>
      <c r="C4" s="16" t="s">
        <v>744</v>
      </c>
      <c r="D4" s="31" t="s">
        <v>15</v>
      </c>
      <c r="E4" s="18">
        <v>2019</v>
      </c>
      <c r="F4" s="18">
        <v>2019</v>
      </c>
      <c r="G4" s="19">
        <v>81356</v>
      </c>
      <c r="H4" s="185">
        <f>PRODUCT(G4,5.114)</f>
        <v>416054.58399999997</v>
      </c>
      <c r="I4" s="20" t="s">
        <v>745</v>
      </c>
    </row>
    <row r="5" spans="1:9" s="30" customFormat="1" ht="18.75" x14ac:dyDescent="0.25">
      <c r="A5" s="14">
        <v>3</v>
      </c>
      <c r="B5" s="15" t="s">
        <v>3059</v>
      </c>
      <c r="C5" s="16" t="s">
        <v>744</v>
      </c>
      <c r="D5" s="31" t="s">
        <v>15</v>
      </c>
      <c r="E5" s="18">
        <v>2019</v>
      </c>
      <c r="F5" s="18">
        <v>2019</v>
      </c>
      <c r="G5" s="19">
        <v>4980638</v>
      </c>
      <c r="H5" s="185">
        <f>PRODUCT(G5,5.114)</f>
        <v>25470982.732000001</v>
      </c>
      <c r="I5" s="20" t="s">
        <v>355</v>
      </c>
    </row>
    <row r="6" spans="1:9" s="30" customFormat="1" ht="37.5" x14ac:dyDescent="0.25">
      <c r="A6" s="14">
        <v>4</v>
      </c>
      <c r="B6" s="15" t="s">
        <v>3062</v>
      </c>
      <c r="C6" s="16" t="s">
        <v>744</v>
      </c>
      <c r="D6" s="31" t="s">
        <v>15</v>
      </c>
      <c r="E6" s="18">
        <v>2020</v>
      </c>
      <c r="F6" s="18">
        <v>2020</v>
      </c>
      <c r="G6" s="19">
        <v>188800</v>
      </c>
      <c r="H6" s="185">
        <f>PRODUCT(G6,4.348)</f>
        <v>820902.40000000002</v>
      </c>
      <c r="I6" s="20" t="s">
        <v>105</v>
      </c>
    </row>
    <row r="7" spans="1:9" s="30" customFormat="1" ht="18.75" x14ac:dyDescent="0.25">
      <c r="A7" s="14">
        <v>5</v>
      </c>
      <c r="B7" s="15" t="s">
        <v>3054</v>
      </c>
      <c r="C7" s="16" t="s">
        <v>744</v>
      </c>
      <c r="D7" s="31" t="s">
        <v>15</v>
      </c>
      <c r="E7" s="18">
        <v>2020</v>
      </c>
      <c r="F7" s="18">
        <v>2020</v>
      </c>
      <c r="G7" s="19">
        <v>45779</v>
      </c>
      <c r="H7" s="185">
        <f>PRODUCT(G7,4.348)</f>
        <v>199047.092</v>
      </c>
      <c r="I7" s="20" t="s">
        <v>745</v>
      </c>
    </row>
    <row r="8" spans="1:9" s="30" customFormat="1" ht="18.75" x14ac:dyDescent="0.25">
      <c r="A8" s="14">
        <v>6</v>
      </c>
      <c r="B8" s="15" t="s">
        <v>3060</v>
      </c>
      <c r="C8" s="16" t="s">
        <v>744</v>
      </c>
      <c r="D8" s="31" t="s">
        <v>15</v>
      </c>
      <c r="E8" s="18">
        <v>2020</v>
      </c>
      <c r="F8" s="18">
        <v>2020</v>
      </c>
      <c r="G8" s="19">
        <v>5845536</v>
      </c>
      <c r="H8" s="185">
        <f>PRODUCT(G8,4.348)</f>
        <v>25416390.528000001</v>
      </c>
      <c r="I8" s="20" t="s">
        <v>355</v>
      </c>
    </row>
    <row r="9" spans="1:9" s="30" customFormat="1" ht="37.5" x14ac:dyDescent="0.25">
      <c r="A9" s="14">
        <v>7</v>
      </c>
      <c r="B9" s="15" t="s">
        <v>3063</v>
      </c>
      <c r="C9" s="16" t="s">
        <v>744</v>
      </c>
      <c r="D9" s="31" t="s">
        <v>15</v>
      </c>
      <c r="E9" s="18">
        <v>2021</v>
      </c>
      <c r="F9" s="18">
        <v>2021</v>
      </c>
      <c r="G9" s="19">
        <v>268713.8</v>
      </c>
      <c r="H9" s="185">
        <f>PRODUCT(G9,3.5)</f>
        <v>940498.29999999993</v>
      </c>
      <c r="I9" s="20" t="s">
        <v>105</v>
      </c>
    </row>
    <row r="10" spans="1:9" s="30" customFormat="1" ht="18.75" x14ac:dyDescent="0.25">
      <c r="A10" s="14">
        <v>8</v>
      </c>
      <c r="B10" s="15" t="s">
        <v>1804</v>
      </c>
      <c r="C10" s="16" t="s">
        <v>744</v>
      </c>
      <c r="D10" s="31" t="s">
        <v>15</v>
      </c>
      <c r="E10" s="18">
        <v>2019</v>
      </c>
      <c r="F10" s="18">
        <v>2021</v>
      </c>
      <c r="G10" s="19">
        <v>23024538.190000001</v>
      </c>
      <c r="H10" s="185">
        <f>PRODUCT(G10,3.5)</f>
        <v>80585883.665000007</v>
      </c>
      <c r="I10" s="20" t="s">
        <v>1805</v>
      </c>
    </row>
    <row r="11" spans="1:9" s="30" customFormat="1" ht="18.75" x14ac:dyDescent="0.25">
      <c r="A11" s="14">
        <v>9</v>
      </c>
      <c r="B11" s="15" t="s">
        <v>3064</v>
      </c>
      <c r="C11" s="16" t="s">
        <v>744</v>
      </c>
      <c r="D11" s="31" t="s">
        <v>15</v>
      </c>
      <c r="E11" s="18">
        <v>2021</v>
      </c>
      <c r="F11" s="18">
        <v>2021</v>
      </c>
      <c r="G11" s="19">
        <v>6547496.04</v>
      </c>
      <c r="H11" s="185">
        <f>PRODUCT(G11,3.5)</f>
        <v>22916236.140000001</v>
      </c>
      <c r="I11" s="20" t="s">
        <v>355</v>
      </c>
    </row>
    <row r="12" spans="1:9" x14ac:dyDescent="0.45">
      <c r="A12" s="21">
        <v>10</v>
      </c>
      <c r="B12" s="22" t="s">
        <v>3065</v>
      </c>
      <c r="C12" s="23" t="s">
        <v>744</v>
      </c>
      <c r="D12" s="32" t="s">
        <v>15</v>
      </c>
      <c r="E12" s="25">
        <v>2021</v>
      </c>
      <c r="F12" s="25">
        <v>2021</v>
      </c>
      <c r="G12" s="26">
        <v>142911.32</v>
      </c>
      <c r="H12" s="185">
        <f>PRODUCT(G12,3.5)</f>
        <v>500189.62</v>
      </c>
      <c r="I12" s="27" t="s">
        <v>745</v>
      </c>
    </row>
    <row r="13" spans="1:9" ht="37.5" x14ac:dyDescent="0.45">
      <c r="A13" s="117">
        <v>11</v>
      </c>
      <c r="B13" s="15" t="s">
        <v>3066</v>
      </c>
      <c r="C13" s="119" t="s">
        <v>744</v>
      </c>
      <c r="D13" s="106" t="s">
        <v>15</v>
      </c>
      <c r="E13" s="104">
        <v>2022</v>
      </c>
      <c r="F13" s="104">
        <v>2022</v>
      </c>
      <c r="G13" s="120">
        <v>637200</v>
      </c>
      <c r="H13" s="185">
        <f>PRODUCT(G13,2.113)</f>
        <v>1346403.6</v>
      </c>
      <c r="I13" s="121" t="s">
        <v>105</v>
      </c>
    </row>
    <row r="14" spans="1:9" x14ac:dyDescent="0.45">
      <c r="A14" s="117">
        <v>12</v>
      </c>
      <c r="B14" s="118" t="s">
        <v>3051</v>
      </c>
      <c r="C14" s="119" t="s">
        <v>744</v>
      </c>
      <c r="D14" s="106" t="s">
        <v>15</v>
      </c>
      <c r="E14" s="104">
        <v>2022</v>
      </c>
      <c r="F14" s="104">
        <v>2022</v>
      </c>
      <c r="G14" s="120">
        <v>14237928.689999999</v>
      </c>
      <c r="H14" s="185">
        <f>PRODUCT(G14,2.113)</f>
        <v>30084743.321969997</v>
      </c>
      <c r="I14" s="121" t="s">
        <v>355</v>
      </c>
    </row>
    <row r="15" spans="1:9" x14ac:dyDescent="0.45">
      <c r="A15" s="117">
        <v>13</v>
      </c>
      <c r="B15" s="118" t="s">
        <v>3052</v>
      </c>
      <c r="C15" s="119" t="s">
        <v>744</v>
      </c>
      <c r="D15" s="106" t="s">
        <v>15</v>
      </c>
      <c r="E15" s="104">
        <v>2022</v>
      </c>
      <c r="F15" s="104">
        <v>2022</v>
      </c>
      <c r="G15" s="120">
        <v>499263.42</v>
      </c>
      <c r="H15" s="185">
        <f>PRODUCT(G15,2.113)</f>
        <v>1054943.6064599999</v>
      </c>
      <c r="I15" s="121" t="s">
        <v>745</v>
      </c>
    </row>
    <row r="16" spans="1:9" ht="37.5" x14ac:dyDescent="0.45">
      <c r="A16" s="117">
        <v>14</v>
      </c>
      <c r="B16" s="118" t="s">
        <v>2948</v>
      </c>
      <c r="C16" s="119" t="s">
        <v>744</v>
      </c>
      <c r="D16" s="106" t="s">
        <v>15</v>
      </c>
      <c r="E16" s="104">
        <v>2019</v>
      </c>
      <c r="F16" s="104">
        <v>2022</v>
      </c>
      <c r="G16" s="120">
        <v>3355269.27</v>
      </c>
      <c r="H16" s="185">
        <f>PRODUCT(G16,2.113)</f>
        <v>7089683.9675099999</v>
      </c>
      <c r="I16" s="121" t="s">
        <v>2948</v>
      </c>
    </row>
    <row r="17" spans="1:9" x14ac:dyDescent="0.45">
      <c r="A17" s="21"/>
      <c r="B17" s="22"/>
      <c r="C17" s="23"/>
      <c r="D17" s="32"/>
      <c r="E17" s="25"/>
      <c r="F17" s="25"/>
      <c r="G17" s="26">
        <f>SUM(G3:G16)</f>
        <v>60090839.730000004</v>
      </c>
      <c r="H17" s="26">
        <f>SUM(H3:H16)</f>
        <v>198045846.29693997</v>
      </c>
      <c r="I17" s="27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zoomScale="84" zoomScaleNormal="84" workbookViewId="0">
      <selection activeCell="H2" sqref="H2"/>
    </sheetView>
  </sheetViews>
  <sheetFormatPr defaultRowHeight="18.75" x14ac:dyDescent="0.3"/>
  <cols>
    <col min="1" max="1" width="7.28515625" style="1" customWidth="1"/>
    <col min="2" max="2" width="32.5703125" style="1" customWidth="1"/>
    <col min="3" max="3" width="12.85546875" style="1" customWidth="1"/>
    <col min="4" max="4" width="15.85546875" style="2" customWidth="1"/>
    <col min="5" max="5" width="13.42578125" style="2" customWidth="1"/>
    <col min="6" max="6" width="11.5703125" style="2" customWidth="1"/>
    <col min="7" max="8" width="17.7109375" style="2" customWidth="1"/>
    <col min="9" max="9" width="22.140625" style="3" customWidth="1"/>
    <col min="10" max="16384" width="9.140625" style="1"/>
  </cols>
  <sheetData>
    <row r="1" spans="1:9" customFormat="1" ht="51" customHeight="1" x14ac:dyDescent="0.25">
      <c r="A1" s="214" t="s">
        <v>996</v>
      </c>
      <c r="B1" s="214"/>
      <c r="C1" s="214"/>
      <c r="D1" s="214"/>
      <c r="E1" s="214"/>
      <c r="F1" s="214"/>
      <c r="G1" s="214"/>
      <c r="H1" s="214"/>
      <c r="I1" s="214"/>
    </row>
    <row r="2" spans="1:9" s="6" customFormat="1" ht="131.25" x14ac:dyDescent="0.25">
      <c r="A2" s="10" t="s">
        <v>0</v>
      </c>
      <c r="B2" s="40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41" t="s">
        <v>4</v>
      </c>
    </row>
    <row r="3" spans="1:9" s="4" customFormat="1" ht="51.75" customHeight="1" x14ac:dyDescent="0.25">
      <c r="A3" s="14">
        <v>1</v>
      </c>
      <c r="B3" s="15" t="s">
        <v>2440</v>
      </c>
      <c r="C3" s="16" t="s">
        <v>743</v>
      </c>
      <c r="D3" s="17" t="s">
        <v>997</v>
      </c>
      <c r="E3" s="18">
        <v>2009</v>
      </c>
      <c r="F3" s="18">
        <v>2010</v>
      </c>
      <c r="G3" s="19">
        <v>203800</v>
      </c>
      <c r="H3" s="184">
        <f>PRODUCT(G3,11.174)</f>
        <v>2277261.1999999997</v>
      </c>
      <c r="I3" s="42" t="s">
        <v>998</v>
      </c>
    </row>
    <row r="4" spans="1:9" s="4" customFormat="1" ht="51.75" customHeight="1" x14ac:dyDescent="0.25">
      <c r="A4" s="21">
        <v>2</v>
      </c>
      <c r="B4" s="22" t="s">
        <v>1768</v>
      </c>
      <c r="C4" s="23" t="s">
        <v>743</v>
      </c>
      <c r="D4" s="24" t="s">
        <v>34</v>
      </c>
      <c r="E4" s="25">
        <v>2018</v>
      </c>
      <c r="F4" s="25">
        <v>2021</v>
      </c>
      <c r="G4" s="26">
        <v>3321543.87</v>
      </c>
      <c r="H4" s="184">
        <f>PRODUCT(G4,3.5)</f>
        <v>11625403.545</v>
      </c>
      <c r="I4" s="43" t="s">
        <v>7</v>
      </c>
    </row>
    <row r="5" spans="1:9" x14ac:dyDescent="0.3">
      <c r="A5" s="21"/>
      <c r="B5" s="22"/>
      <c r="C5" s="23"/>
      <c r="D5" s="24"/>
      <c r="E5" s="25"/>
      <c r="F5" s="26"/>
      <c r="G5" s="26">
        <f>SUM(G3:G4)</f>
        <v>3525343.87</v>
      </c>
      <c r="H5" s="26">
        <f>SUM(H3:H4)</f>
        <v>13902664.744999999</v>
      </c>
      <c r="I5" s="43"/>
    </row>
  </sheetData>
  <sortState ref="A4:I29">
    <sortCondition ref="F4:F29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3"/>
  <sheetViews>
    <sheetView topLeftCell="A31" zoomScale="84" zoomScaleNormal="84" workbookViewId="0">
      <selection activeCell="G32" sqref="G3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.85546875" style="8" customWidth="1"/>
    <col min="5" max="5" width="14.5703125" style="8" customWidth="1"/>
    <col min="6" max="6" width="10.42578125" style="8" customWidth="1"/>
    <col min="7" max="7" width="17.85546875" style="8" customWidth="1"/>
    <col min="8" max="8" width="22.140625" style="9" customWidth="1"/>
    <col min="9" max="16384" width="9.140625" style="7"/>
  </cols>
  <sheetData>
    <row r="1" spans="1:8" s="28" customFormat="1" ht="51" customHeight="1" x14ac:dyDescent="0.4">
      <c r="A1" s="214" t="s">
        <v>639</v>
      </c>
      <c r="B1" s="214"/>
      <c r="C1" s="214"/>
      <c r="D1" s="214"/>
      <c r="E1" s="214"/>
      <c r="F1" s="214"/>
      <c r="G1" s="214"/>
      <c r="H1" s="214"/>
    </row>
    <row r="2" spans="1:8" s="29" customFormat="1" ht="56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3197</v>
      </c>
      <c r="H2" s="13" t="s">
        <v>4</v>
      </c>
    </row>
    <row r="3" spans="1:8" s="30" customFormat="1" ht="112.5" x14ac:dyDescent="0.25">
      <c r="A3" s="14">
        <v>1</v>
      </c>
      <c r="B3" s="15" t="s">
        <v>698</v>
      </c>
      <c r="C3" s="16" t="s">
        <v>697</v>
      </c>
      <c r="D3" s="44" t="s">
        <v>66</v>
      </c>
      <c r="E3" s="18">
        <v>2003</v>
      </c>
      <c r="F3" s="18">
        <v>2003</v>
      </c>
      <c r="G3" s="110">
        <v>3824196</v>
      </c>
      <c r="H3" s="20" t="s">
        <v>699</v>
      </c>
    </row>
    <row r="4" spans="1:8" s="30" customFormat="1" ht="56.25" x14ac:dyDescent="0.25">
      <c r="A4" s="14">
        <v>2</v>
      </c>
      <c r="B4" s="15" t="s">
        <v>67</v>
      </c>
      <c r="C4" s="16" t="s">
        <v>697</v>
      </c>
      <c r="D4" s="44" t="s">
        <v>66</v>
      </c>
      <c r="E4" s="18">
        <v>2004</v>
      </c>
      <c r="F4" s="18">
        <v>2005</v>
      </c>
      <c r="G4" s="110">
        <v>41938690</v>
      </c>
      <c r="H4" s="20" t="s">
        <v>2789</v>
      </c>
    </row>
    <row r="5" spans="1:8" s="30" customFormat="1" ht="75" x14ac:dyDescent="0.25">
      <c r="A5" s="14">
        <v>3</v>
      </c>
      <c r="B5" s="15" t="s">
        <v>68</v>
      </c>
      <c r="C5" s="16" t="s">
        <v>697</v>
      </c>
      <c r="D5" s="44" t="s">
        <v>66</v>
      </c>
      <c r="E5" s="18">
        <v>2007</v>
      </c>
      <c r="F5" s="18">
        <v>2007</v>
      </c>
      <c r="G5" s="110">
        <v>6006179</v>
      </c>
      <c r="H5" s="20" t="s">
        <v>2790</v>
      </c>
    </row>
    <row r="6" spans="1:8" s="30" customFormat="1" ht="75" x14ac:dyDescent="0.25">
      <c r="A6" s="14">
        <v>4</v>
      </c>
      <c r="B6" s="15" t="s">
        <v>83</v>
      </c>
      <c r="C6" s="16" t="s">
        <v>697</v>
      </c>
      <c r="D6" s="44" t="s">
        <v>15</v>
      </c>
      <c r="E6" s="18">
        <v>2008</v>
      </c>
      <c r="F6" s="18">
        <v>2008</v>
      </c>
      <c r="G6" s="110">
        <v>1168743</v>
      </c>
      <c r="H6" s="20" t="s">
        <v>1712</v>
      </c>
    </row>
    <row r="7" spans="1:8" s="30" customFormat="1" ht="93.75" x14ac:dyDescent="0.25">
      <c r="A7" s="14">
        <v>5</v>
      </c>
      <c r="B7" s="15" t="s">
        <v>69</v>
      </c>
      <c r="C7" s="16" t="s">
        <v>697</v>
      </c>
      <c r="D7" s="44" t="s">
        <v>6</v>
      </c>
      <c r="E7" s="18">
        <v>2009</v>
      </c>
      <c r="F7" s="18">
        <v>2009</v>
      </c>
      <c r="G7" s="110">
        <v>172398</v>
      </c>
      <c r="H7" s="20" t="s">
        <v>1712</v>
      </c>
    </row>
    <row r="8" spans="1:8" s="30" customFormat="1" ht="75" x14ac:dyDescent="0.25">
      <c r="A8" s="14">
        <v>6</v>
      </c>
      <c r="B8" s="15" t="s">
        <v>70</v>
      </c>
      <c r="C8" s="16" t="s">
        <v>697</v>
      </c>
      <c r="D8" s="44" t="s">
        <v>66</v>
      </c>
      <c r="E8" s="18">
        <v>2011</v>
      </c>
      <c r="F8" s="18">
        <v>2011</v>
      </c>
      <c r="G8" s="110">
        <v>12532906</v>
      </c>
      <c r="H8" s="20" t="s">
        <v>71</v>
      </c>
    </row>
    <row r="9" spans="1:8" s="30" customFormat="1" ht="131.25" x14ac:dyDescent="0.25">
      <c r="A9" s="14">
        <v>7</v>
      </c>
      <c r="B9" s="15" t="s">
        <v>72</v>
      </c>
      <c r="C9" s="16" t="s">
        <v>697</v>
      </c>
      <c r="D9" s="44" t="s">
        <v>6</v>
      </c>
      <c r="E9" s="18">
        <v>2011</v>
      </c>
      <c r="F9" s="18">
        <v>2013</v>
      </c>
      <c r="G9" s="110">
        <v>22528843</v>
      </c>
      <c r="H9" s="20" t="s">
        <v>543</v>
      </c>
    </row>
    <row r="10" spans="1:8" s="30" customFormat="1" ht="75" x14ac:dyDescent="0.25">
      <c r="A10" s="14">
        <v>8</v>
      </c>
      <c r="B10" s="15" t="s">
        <v>2791</v>
      </c>
      <c r="C10" s="16" t="s">
        <v>697</v>
      </c>
      <c r="D10" s="44" t="s">
        <v>66</v>
      </c>
      <c r="E10" s="18">
        <v>2011</v>
      </c>
      <c r="F10" s="18">
        <v>2013</v>
      </c>
      <c r="G10" s="110">
        <v>1725689</v>
      </c>
      <c r="H10" s="20" t="s">
        <v>1712</v>
      </c>
    </row>
    <row r="11" spans="1:8" s="30" customFormat="1" ht="131.25" x14ac:dyDescent="0.25">
      <c r="A11" s="14">
        <v>9</v>
      </c>
      <c r="B11" s="22" t="s">
        <v>80</v>
      </c>
      <c r="C11" s="23" t="s">
        <v>697</v>
      </c>
      <c r="D11" s="45" t="s">
        <v>6</v>
      </c>
      <c r="E11" s="25">
        <v>2012</v>
      </c>
      <c r="F11" s="25">
        <v>2013</v>
      </c>
      <c r="G11" s="111">
        <v>669455</v>
      </c>
      <c r="H11" s="27" t="s">
        <v>81</v>
      </c>
    </row>
    <row r="12" spans="1:8" ht="56.25" x14ac:dyDescent="0.45">
      <c r="A12" s="14">
        <v>10</v>
      </c>
      <c r="B12" s="15" t="s">
        <v>73</v>
      </c>
      <c r="C12" s="16" t="s">
        <v>697</v>
      </c>
      <c r="D12" s="44" t="s">
        <v>6</v>
      </c>
      <c r="E12" s="18">
        <v>2012</v>
      </c>
      <c r="F12" s="18">
        <v>2013</v>
      </c>
      <c r="G12" s="110">
        <v>4731112</v>
      </c>
      <c r="H12" s="20" t="s">
        <v>7</v>
      </c>
    </row>
    <row r="13" spans="1:8" ht="56.25" x14ac:dyDescent="0.45">
      <c r="A13" s="14">
        <v>11</v>
      </c>
      <c r="B13" s="15" t="s">
        <v>76</v>
      </c>
      <c r="C13" s="16" t="s">
        <v>697</v>
      </c>
      <c r="D13" s="44" t="s">
        <v>6</v>
      </c>
      <c r="E13" s="18">
        <v>2013</v>
      </c>
      <c r="F13" s="18">
        <v>2014</v>
      </c>
      <c r="G13" s="110">
        <v>199330</v>
      </c>
      <c r="H13" s="20" t="s">
        <v>77</v>
      </c>
    </row>
    <row r="14" spans="1:8" ht="56.25" x14ac:dyDescent="0.45">
      <c r="A14" s="14">
        <v>12</v>
      </c>
      <c r="B14" s="15" t="s">
        <v>84</v>
      </c>
      <c r="C14" s="16" t="s">
        <v>697</v>
      </c>
      <c r="D14" s="44" t="s">
        <v>15</v>
      </c>
      <c r="E14" s="18">
        <v>2013</v>
      </c>
      <c r="F14" s="18">
        <v>2014</v>
      </c>
      <c r="G14" s="110">
        <v>402213</v>
      </c>
      <c r="H14" s="20" t="s">
        <v>77</v>
      </c>
    </row>
    <row r="15" spans="1:8" ht="56.25" x14ac:dyDescent="0.45">
      <c r="A15" s="14">
        <v>13</v>
      </c>
      <c r="B15" s="15" t="s">
        <v>78</v>
      </c>
      <c r="C15" s="16" t="s">
        <v>697</v>
      </c>
      <c r="D15" s="44" t="s">
        <v>6</v>
      </c>
      <c r="E15" s="18">
        <v>2014</v>
      </c>
      <c r="F15" s="18">
        <v>2014</v>
      </c>
      <c r="G15" s="110">
        <v>1918724</v>
      </c>
      <c r="H15" s="20" t="s">
        <v>2792</v>
      </c>
    </row>
    <row r="16" spans="1:8" ht="37.5" x14ac:dyDescent="0.45">
      <c r="A16" s="14">
        <v>14</v>
      </c>
      <c r="B16" s="15" t="s">
        <v>535</v>
      </c>
      <c r="C16" s="16" t="s">
        <v>697</v>
      </c>
      <c r="D16" s="44" t="s">
        <v>15</v>
      </c>
      <c r="E16" s="18">
        <v>2007</v>
      </c>
      <c r="F16" s="18">
        <v>2015</v>
      </c>
      <c r="G16" s="110">
        <v>63899798</v>
      </c>
      <c r="H16" s="20" t="s">
        <v>85</v>
      </c>
    </row>
    <row r="17" spans="1:8" ht="75" x14ac:dyDescent="0.45">
      <c r="A17" s="14">
        <v>15</v>
      </c>
      <c r="B17" s="15" t="s">
        <v>79</v>
      </c>
      <c r="C17" s="16" t="s">
        <v>697</v>
      </c>
      <c r="D17" s="44" t="s">
        <v>6</v>
      </c>
      <c r="E17" s="18">
        <v>2014</v>
      </c>
      <c r="F17" s="18">
        <v>2015</v>
      </c>
      <c r="G17" s="110">
        <v>1523897</v>
      </c>
      <c r="H17" s="20" t="s">
        <v>1261</v>
      </c>
    </row>
    <row r="18" spans="1:8" ht="150" x14ac:dyDescent="0.45">
      <c r="A18" s="14">
        <v>16</v>
      </c>
      <c r="B18" s="15" t="s">
        <v>86</v>
      </c>
      <c r="C18" s="16" t="s">
        <v>697</v>
      </c>
      <c r="D18" s="44" t="s">
        <v>15</v>
      </c>
      <c r="E18" s="18">
        <v>2013</v>
      </c>
      <c r="F18" s="18">
        <v>2016</v>
      </c>
      <c r="G18" s="110">
        <v>9525245</v>
      </c>
      <c r="H18" s="20" t="s">
        <v>2793</v>
      </c>
    </row>
    <row r="19" spans="1:8" ht="131.25" x14ac:dyDescent="0.45">
      <c r="A19" s="14">
        <v>17</v>
      </c>
      <c r="B19" s="15" t="s">
        <v>557</v>
      </c>
      <c r="C19" s="16" t="s">
        <v>697</v>
      </c>
      <c r="D19" s="44" t="s">
        <v>15</v>
      </c>
      <c r="E19" s="18">
        <v>2016</v>
      </c>
      <c r="F19" s="18">
        <v>2017</v>
      </c>
      <c r="G19" s="110">
        <v>187574</v>
      </c>
      <c r="H19" s="20" t="s">
        <v>558</v>
      </c>
    </row>
    <row r="20" spans="1:8" ht="56.25" x14ac:dyDescent="0.45">
      <c r="A20" s="14">
        <v>18</v>
      </c>
      <c r="B20" s="15" t="s">
        <v>74</v>
      </c>
      <c r="C20" s="16" t="s">
        <v>697</v>
      </c>
      <c r="D20" s="44" t="s">
        <v>6</v>
      </c>
      <c r="E20" s="18">
        <v>2017</v>
      </c>
      <c r="F20" s="18">
        <v>2017</v>
      </c>
      <c r="G20" s="110">
        <v>985104</v>
      </c>
      <c r="H20" s="20" t="s">
        <v>75</v>
      </c>
    </row>
    <row r="21" spans="1:8" ht="75" x14ac:dyDescent="0.45">
      <c r="A21" s="14">
        <v>19</v>
      </c>
      <c r="B21" s="22" t="s">
        <v>591</v>
      </c>
      <c r="C21" s="23" t="s">
        <v>697</v>
      </c>
      <c r="D21" s="45" t="s">
        <v>91</v>
      </c>
      <c r="E21" s="25">
        <v>2017</v>
      </c>
      <c r="F21" s="25">
        <v>2017</v>
      </c>
      <c r="G21" s="111">
        <v>243693</v>
      </c>
      <c r="H21" s="27" t="s">
        <v>592</v>
      </c>
    </row>
    <row r="22" spans="1:8" ht="131.25" x14ac:dyDescent="0.45">
      <c r="A22" s="14">
        <v>20</v>
      </c>
      <c r="B22" s="22" t="s">
        <v>536</v>
      </c>
      <c r="C22" s="23" t="s">
        <v>697</v>
      </c>
      <c r="D22" s="45" t="s">
        <v>82</v>
      </c>
      <c r="E22" s="25">
        <v>2009</v>
      </c>
      <c r="F22" s="25">
        <v>2018</v>
      </c>
      <c r="G22" s="111">
        <v>227371560</v>
      </c>
      <c r="H22" s="27" t="s">
        <v>566</v>
      </c>
    </row>
    <row r="23" spans="1:8" ht="75" x14ac:dyDescent="0.45">
      <c r="A23" s="14">
        <v>21</v>
      </c>
      <c r="B23" s="22" t="s">
        <v>2794</v>
      </c>
      <c r="C23" s="23" t="s">
        <v>697</v>
      </c>
      <c r="D23" s="45" t="s">
        <v>89</v>
      </c>
      <c r="E23" s="25">
        <v>2013</v>
      </c>
      <c r="F23" s="25">
        <v>2018</v>
      </c>
      <c r="G23" s="111">
        <v>110115079</v>
      </c>
      <c r="H23" s="27" t="s">
        <v>90</v>
      </c>
    </row>
    <row r="24" spans="1:8" ht="75" x14ac:dyDescent="0.45">
      <c r="A24" s="14">
        <v>22</v>
      </c>
      <c r="B24" s="22" t="s">
        <v>700</v>
      </c>
      <c r="C24" s="23" t="s">
        <v>697</v>
      </c>
      <c r="D24" s="45" t="s">
        <v>92</v>
      </c>
      <c r="E24" s="25">
        <v>2015</v>
      </c>
      <c r="F24" s="25">
        <v>2018</v>
      </c>
      <c r="G24" s="111">
        <v>765757</v>
      </c>
      <c r="H24" s="27" t="s">
        <v>93</v>
      </c>
    </row>
    <row r="25" spans="1:8" ht="93.75" x14ac:dyDescent="0.45">
      <c r="A25" s="14">
        <v>23</v>
      </c>
      <c r="B25" s="22" t="s">
        <v>602</v>
      </c>
      <c r="C25" s="23" t="s">
        <v>697</v>
      </c>
      <c r="D25" s="45" t="s">
        <v>15</v>
      </c>
      <c r="E25" s="25">
        <v>2015</v>
      </c>
      <c r="F25" s="25">
        <v>2018</v>
      </c>
      <c r="G25" s="111">
        <v>4624067</v>
      </c>
      <c r="H25" s="27" t="s">
        <v>87</v>
      </c>
    </row>
    <row r="26" spans="1:8" ht="56.25" x14ac:dyDescent="0.45">
      <c r="A26" s="14">
        <v>24</v>
      </c>
      <c r="B26" s="22" t="s">
        <v>601</v>
      </c>
      <c r="C26" s="23" t="s">
        <v>697</v>
      </c>
      <c r="D26" s="45" t="s">
        <v>15</v>
      </c>
      <c r="E26" s="25">
        <v>2016</v>
      </c>
      <c r="F26" s="25">
        <v>2018</v>
      </c>
      <c r="G26" s="111">
        <v>613693</v>
      </c>
      <c r="H26" s="27" t="s">
        <v>87</v>
      </c>
    </row>
    <row r="27" spans="1:8" ht="37.5" x14ac:dyDescent="0.45">
      <c r="A27" s="14">
        <v>25</v>
      </c>
      <c r="B27" s="22" t="s">
        <v>88</v>
      </c>
      <c r="C27" s="23" t="s">
        <v>697</v>
      </c>
      <c r="D27" s="45" t="s">
        <v>15</v>
      </c>
      <c r="E27" s="25">
        <v>2015</v>
      </c>
      <c r="F27" s="25">
        <v>2018</v>
      </c>
      <c r="G27" s="111">
        <v>73804256</v>
      </c>
      <c r="H27" s="27" t="s">
        <v>85</v>
      </c>
    </row>
    <row r="28" spans="1:8" ht="93.75" x14ac:dyDescent="0.45">
      <c r="A28" s="14">
        <v>26</v>
      </c>
      <c r="B28" s="22" t="s">
        <v>2795</v>
      </c>
      <c r="C28" s="23" t="s">
        <v>697</v>
      </c>
      <c r="D28" s="45" t="s">
        <v>92</v>
      </c>
      <c r="E28" s="25">
        <v>2017</v>
      </c>
      <c r="F28" s="25">
        <v>2019</v>
      </c>
      <c r="G28" s="111">
        <v>929179</v>
      </c>
      <c r="H28" s="27" t="s">
        <v>113</v>
      </c>
    </row>
    <row r="29" spans="1:8" ht="56.25" x14ac:dyDescent="0.45">
      <c r="A29" s="14">
        <v>27</v>
      </c>
      <c r="B29" s="15" t="s">
        <v>611</v>
      </c>
      <c r="C29" s="16" t="s">
        <v>697</v>
      </c>
      <c r="D29" s="44" t="s">
        <v>82</v>
      </c>
      <c r="E29" s="18">
        <v>2015</v>
      </c>
      <c r="F29" s="18">
        <v>2019</v>
      </c>
      <c r="G29" s="110">
        <v>266148715</v>
      </c>
      <c r="H29" s="20" t="s">
        <v>547</v>
      </c>
    </row>
    <row r="30" spans="1:8" ht="93.75" x14ac:dyDescent="0.45">
      <c r="A30" s="14">
        <v>28</v>
      </c>
      <c r="B30" s="118" t="s">
        <v>3067</v>
      </c>
      <c r="C30" s="119" t="s">
        <v>697</v>
      </c>
      <c r="D30" s="159" t="s">
        <v>82</v>
      </c>
      <c r="E30" s="104">
        <v>2021</v>
      </c>
      <c r="F30" s="104">
        <v>2021</v>
      </c>
      <c r="G30" s="110">
        <v>698612.41</v>
      </c>
      <c r="H30" s="121" t="s">
        <v>17</v>
      </c>
    </row>
    <row r="31" spans="1:8" ht="131.25" x14ac:dyDescent="0.45">
      <c r="A31" s="14">
        <v>29</v>
      </c>
      <c r="B31" s="22" t="s">
        <v>2945</v>
      </c>
      <c r="C31" s="23" t="s">
        <v>697</v>
      </c>
      <c r="D31" s="45" t="s">
        <v>15</v>
      </c>
      <c r="E31" s="25">
        <v>2022</v>
      </c>
      <c r="F31" s="25">
        <v>2022</v>
      </c>
      <c r="G31" s="110">
        <v>1033496</v>
      </c>
      <c r="H31" s="27" t="s">
        <v>2946</v>
      </c>
    </row>
    <row r="32" spans="1:8" ht="75" x14ac:dyDescent="0.45">
      <c r="A32" s="14">
        <v>30</v>
      </c>
      <c r="B32" s="22" t="s">
        <v>3200</v>
      </c>
      <c r="C32" s="23" t="s">
        <v>697</v>
      </c>
      <c r="D32" s="45" t="s">
        <v>15</v>
      </c>
      <c r="E32" s="25">
        <v>2022</v>
      </c>
      <c r="F32" s="25">
        <v>2023</v>
      </c>
      <c r="G32" s="110">
        <v>9463772</v>
      </c>
      <c r="H32" s="27" t="s">
        <v>3201</v>
      </c>
    </row>
    <row r="33" spans="1:8" x14ac:dyDescent="0.45">
      <c r="A33" s="21"/>
      <c r="B33" s="22"/>
      <c r="C33" s="23"/>
      <c r="D33" s="45"/>
      <c r="E33" s="25"/>
      <c r="F33" s="25"/>
      <c r="G33" s="26">
        <f>SUM(G3:G32)</f>
        <v>869751975.40999997</v>
      </c>
      <c r="H33" s="27"/>
    </row>
  </sheetData>
  <sortState ref="B4:H30">
    <sortCondition ref="F4:F30"/>
  </sortState>
  <mergeCells count="1">
    <mergeCell ref="A1:H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7"/>
  <sheetViews>
    <sheetView topLeftCell="A28" zoomScale="84" zoomScaleNormal="84" workbookViewId="0">
      <selection activeCell="H37" sqref="H37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4" style="8" customWidth="1"/>
    <col min="5" max="5" width="14.28515625" style="8" customWidth="1"/>
    <col min="6" max="6" width="9.5703125" style="8" customWidth="1"/>
    <col min="7" max="8" width="18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713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402</v>
      </c>
      <c r="C3" s="16" t="s">
        <v>714</v>
      </c>
      <c r="D3" s="31" t="s">
        <v>34</v>
      </c>
      <c r="E3" s="18">
        <v>2004</v>
      </c>
      <c r="F3" s="18">
        <v>2004</v>
      </c>
      <c r="G3" s="19">
        <v>1180000</v>
      </c>
      <c r="H3" s="185">
        <f>PRODUCT(G3,17.726)</f>
        <v>20916680</v>
      </c>
      <c r="I3" s="20" t="s">
        <v>2931</v>
      </c>
    </row>
    <row r="4" spans="1:9" s="30" customFormat="1" ht="93.75" x14ac:dyDescent="0.25">
      <c r="A4" s="14">
        <v>2</v>
      </c>
      <c r="B4" s="15" t="s">
        <v>395</v>
      </c>
      <c r="C4" s="16" t="s">
        <v>714</v>
      </c>
      <c r="D4" s="31" t="s">
        <v>9</v>
      </c>
      <c r="E4" s="18">
        <v>2006</v>
      </c>
      <c r="F4" s="18">
        <v>2006</v>
      </c>
      <c r="G4" s="19">
        <v>413000</v>
      </c>
      <c r="H4" s="185">
        <f>PRODUCT(G4,14.977)</f>
        <v>6185501</v>
      </c>
      <c r="I4" s="20" t="s">
        <v>2796</v>
      </c>
    </row>
    <row r="5" spans="1:9" s="30" customFormat="1" ht="56.25" x14ac:dyDescent="0.25">
      <c r="A5" s="14">
        <v>3</v>
      </c>
      <c r="B5" s="15" t="s">
        <v>412</v>
      </c>
      <c r="C5" s="16" t="s">
        <v>714</v>
      </c>
      <c r="D5" s="31" t="s">
        <v>14</v>
      </c>
      <c r="E5" s="18">
        <v>2006</v>
      </c>
      <c r="F5" s="18">
        <v>2009</v>
      </c>
      <c r="G5" s="19">
        <v>885000</v>
      </c>
      <c r="H5" s="185">
        <f>PRODUCT(G5,11.456)</f>
        <v>10138560</v>
      </c>
      <c r="I5" s="20" t="s">
        <v>2932</v>
      </c>
    </row>
    <row r="6" spans="1:9" s="30" customFormat="1" ht="56.25" x14ac:dyDescent="0.25">
      <c r="A6" s="14">
        <v>4</v>
      </c>
      <c r="B6" s="15" t="s">
        <v>95</v>
      </c>
      <c r="C6" s="16" t="s">
        <v>714</v>
      </c>
      <c r="D6" s="31" t="s">
        <v>6</v>
      </c>
      <c r="E6" s="18">
        <v>2010</v>
      </c>
      <c r="F6" s="18">
        <v>2011</v>
      </c>
      <c r="G6" s="19">
        <v>3052363</v>
      </c>
      <c r="H6" s="185">
        <f>PRODUCT(G6,10.373)</f>
        <v>31662161.398999996</v>
      </c>
      <c r="I6" s="20" t="s">
        <v>2933</v>
      </c>
    </row>
    <row r="7" spans="1:9" s="30" customFormat="1" ht="93.75" x14ac:dyDescent="0.25">
      <c r="A7" s="14">
        <v>6</v>
      </c>
      <c r="B7" s="15" t="s">
        <v>97</v>
      </c>
      <c r="C7" s="16" t="s">
        <v>714</v>
      </c>
      <c r="D7" s="31" t="s">
        <v>35</v>
      </c>
      <c r="E7" s="18">
        <v>2012</v>
      </c>
      <c r="F7" s="18">
        <v>2012</v>
      </c>
      <c r="G7" s="19">
        <v>995076</v>
      </c>
      <c r="H7" s="185">
        <f>PRODUCT(G7,10.555)</f>
        <v>10503027.18</v>
      </c>
      <c r="I7" s="20" t="s">
        <v>407</v>
      </c>
    </row>
    <row r="8" spans="1:9" s="30" customFormat="1" ht="93.75" x14ac:dyDescent="0.25">
      <c r="A8" s="14">
        <v>7</v>
      </c>
      <c r="B8" s="15" t="s">
        <v>403</v>
      </c>
      <c r="C8" s="16" t="s">
        <v>714</v>
      </c>
      <c r="D8" s="31" t="s">
        <v>34</v>
      </c>
      <c r="E8" s="18">
        <v>2007</v>
      </c>
      <c r="F8" s="18">
        <v>2012</v>
      </c>
      <c r="G8" s="19">
        <v>1171522</v>
      </c>
      <c r="H8" s="185">
        <f>PRODUCT(G8,10.555)</f>
        <v>12365414.709999999</v>
      </c>
      <c r="I8" s="20" t="s">
        <v>2934</v>
      </c>
    </row>
    <row r="9" spans="1:9" s="30" customFormat="1" ht="93.75" x14ac:dyDescent="0.25">
      <c r="A9" s="14">
        <v>5</v>
      </c>
      <c r="B9" s="15" t="s">
        <v>94</v>
      </c>
      <c r="C9" s="16" t="s">
        <v>714</v>
      </c>
      <c r="D9" s="31" t="s">
        <v>6</v>
      </c>
      <c r="E9" s="18">
        <v>2005</v>
      </c>
      <c r="F9" s="18">
        <v>2013</v>
      </c>
      <c r="G9" s="19">
        <v>27949315</v>
      </c>
      <c r="H9" s="185">
        <f>PRODUCT(G9,10.042)</f>
        <v>280667021.23000002</v>
      </c>
      <c r="I9" s="20" t="s">
        <v>383</v>
      </c>
    </row>
    <row r="10" spans="1:9" s="30" customFormat="1" ht="75" x14ac:dyDescent="0.25">
      <c r="A10" s="14">
        <v>8</v>
      </c>
      <c r="B10" s="15" t="s">
        <v>411</v>
      </c>
      <c r="C10" s="16" t="s">
        <v>714</v>
      </c>
      <c r="D10" s="31" t="s">
        <v>41</v>
      </c>
      <c r="E10" s="18">
        <v>2007</v>
      </c>
      <c r="F10" s="18">
        <v>2013</v>
      </c>
      <c r="G10" s="19">
        <v>1119408</v>
      </c>
      <c r="H10" s="185">
        <f>PRODUCT(G10,10.042)</f>
        <v>11241095.136</v>
      </c>
      <c r="I10" s="20" t="s">
        <v>2935</v>
      </c>
    </row>
    <row r="11" spans="1:9" s="30" customFormat="1" ht="75" x14ac:dyDescent="0.25">
      <c r="A11" s="14">
        <v>9</v>
      </c>
      <c r="B11" s="15" t="s">
        <v>388</v>
      </c>
      <c r="C11" s="16" t="s">
        <v>714</v>
      </c>
      <c r="D11" s="31" t="s">
        <v>6</v>
      </c>
      <c r="E11" s="18">
        <v>2005</v>
      </c>
      <c r="F11" s="18">
        <v>2013</v>
      </c>
      <c r="G11" s="19">
        <v>27656438</v>
      </c>
      <c r="H11" s="185">
        <f>PRODUCT(G11,10.042)</f>
        <v>277725950.39599997</v>
      </c>
      <c r="I11" s="20" t="s">
        <v>389</v>
      </c>
    </row>
    <row r="12" spans="1:9" ht="131.25" x14ac:dyDescent="0.45">
      <c r="A12" s="14">
        <v>10</v>
      </c>
      <c r="B12" s="15" t="s">
        <v>384</v>
      </c>
      <c r="C12" s="16" t="s">
        <v>714</v>
      </c>
      <c r="D12" s="31" t="s">
        <v>6</v>
      </c>
      <c r="E12" s="18">
        <v>2007</v>
      </c>
      <c r="F12" s="18">
        <v>2013</v>
      </c>
      <c r="G12" s="19">
        <v>1436504</v>
      </c>
      <c r="H12" s="185">
        <f>PRODUCT(G12,10.042)</f>
        <v>14425373.168</v>
      </c>
      <c r="I12" s="20" t="s">
        <v>385</v>
      </c>
    </row>
    <row r="13" spans="1:9" ht="131.25" x14ac:dyDescent="0.45">
      <c r="A13" s="14">
        <v>11</v>
      </c>
      <c r="B13" s="15" t="s">
        <v>390</v>
      </c>
      <c r="C13" s="16" t="s">
        <v>714</v>
      </c>
      <c r="D13" s="31" t="s">
        <v>391</v>
      </c>
      <c r="E13" s="18">
        <v>2006</v>
      </c>
      <c r="F13" s="18">
        <v>2014</v>
      </c>
      <c r="G13" s="19">
        <v>49128577</v>
      </c>
      <c r="H13" s="185">
        <f>PRODUCT(G13,9.191)</f>
        <v>451540751.20700002</v>
      </c>
      <c r="I13" s="20" t="s">
        <v>392</v>
      </c>
    </row>
    <row r="14" spans="1:9" ht="75" x14ac:dyDescent="0.45">
      <c r="A14" s="14">
        <v>12</v>
      </c>
      <c r="B14" s="15" t="s">
        <v>96</v>
      </c>
      <c r="C14" s="16" t="s">
        <v>714</v>
      </c>
      <c r="D14" s="31" t="s">
        <v>34</v>
      </c>
      <c r="E14" s="18">
        <v>2009</v>
      </c>
      <c r="F14" s="18">
        <v>2014</v>
      </c>
      <c r="G14" s="19">
        <v>957951</v>
      </c>
      <c r="H14" s="185">
        <f>PRODUCT(G14,9.191)</f>
        <v>8804527.6410000008</v>
      </c>
      <c r="I14" s="20" t="s">
        <v>404</v>
      </c>
    </row>
    <row r="15" spans="1:9" ht="75" x14ac:dyDescent="0.45">
      <c r="A15" s="14">
        <v>13</v>
      </c>
      <c r="B15" s="15" t="s">
        <v>405</v>
      </c>
      <c r="C15" s="16" t="s">
        <v>714</v>
      </c>
      <c r="D15" s="31" t="s">
        <v>34</v>
      </c>
      <c r="E15" s="18">
        <v>2009</v>
      </c>
      <c r="F15" s="18">
        <v>2015</v>
      </c>
      <c r="G15" s="19">
        <v>10685877</v>
      </c>
      <c r="H15" s="185">
        <f>PRODUCT(G15,8.568)</f>
        <v>91556594.135999992</v>
      </c>
      <c r="I15" s="20" t="s">
        <v>406</v>
      </c>
    </row>
    <row r="16" spans="1:9" ht="168.75" x14ac:dyDescent="0.45">
      <c r="A16" s="14">
        <v>14</v>
      </c>
      <c r="B16" s="15" t="s">
        <v>98</v>
      </c>
      <c r="C16" s="16" t="s">
        <v>714</v>
      </c>
      <c r="D16" s="31" t="s">
        <v>13</v>
      </c>
      <c r="E16" s="18">
        <v>2012</v>
      </c>
      <c r="F16" s="18">
        <v>2016</v>
      </c>
      <c r="G16" s="19">
        <v>8423640</v>
      </c>
      <c r="H16" s="185">
        <f>PRODUCT(G16,7.971)</f>
        <v>67144834.439999998</v>
      </c>
      <c r="I16" s="20" t="s">
        <v>408</v>
      </c>
    </row>
    <row r="17" spans="1:9" ht="56.25" x14ac:dyDescent="0.45">
      <c r="A17" s="14">
        <v>15</v>
      </c>
      <c r="B17" s="15" t="s">
        <v>398</v>
      </c>
      <c r="C17" s="16" t="s">
        <v>714</v>
      </c>
      <c r="D17" s="31" t="s">
        <v>33</v>
      </c>
      <c r="E17" s="18">
        <v>2013</v>
      </c>
      <c r="F17" s="18">
        <v>2016</v>
      </c>
      <c r="G17" s="19">
        <v>11070760</v>
      </c>
      <c r="H17" s="185">
        <f>PRODUCT(G17,7.971)</f>
        <v>88245027.960000008</v>
      </c>
      <c r="I17" s="20" t="s">
        <v>399</v>
      </c>
    </row>
    <row r="18" spans="1:9" ht="75" x14ac:dyDescent="0.45">
      <c r="A18" s="14">
        <v>16</v>
      </c>
      <c r="B18" s="15" t="s">
        <v>414</v>
      </c>
      <c r="C18" s="16" t="s">
        <v>714</v>
      </c>
      <c r="D18" s="31" t="s">
        <v>15</v>
      </c>
      <c r="E18" s="18">
        <v>2014</v>
      </c>
      <c r="F18" s="18">
        <v>2016</v>
      </c>
      <c r="G18" s="19">
        <v>545553</v>
      </c>
      <c r="H18" s="185">
        <f>PRODUCT(G18,7.971)</f>
        <v>4348602.9630000005</v>
      </c>
      <c r="I18" s="20" t="s">
        <v>2930</v>
      </c>
    </row>
    <row r="19" spans="1:9" ht="56.25" x14ac:dyDescent="0.45">
      <c r="A19" s="14">
        <v>17</v>
      </c>
      <c r="B19" s="15" t="s">
        <v>409</v>
      </c>
      <c r="C19" s="16" t="s">
        <v>714</v>
      </c>
      <c r="D19" s="31" t="s">
        <v>35</v>
      </c>
      <c r="E19" s="18">
        <v>2014</v>
      </c>
      <c r="F19" s="18">
        <v>2016</v>
      </c>
      <c r="G19" s="19">
        <v>11023269</v>
      </c>
      <c r="H19" s="185">
        <f>PRODUCT(G19,7.971)</f>
        <v>87866477.199000001</v>
      </c>
      <c r="I19" s="20" t="s">
        <v>410</v>
      </c>
    </row>
    <row r="20" spans="1:9" ht="93.75" x14ac:dyDescent="0.45">
      <c r="A20" s="14">
        <v>18</v>
      </c>
      <c r="B20" s="15" t="s">
        <v>715</v>
      </c>
      <c r="C20" s="16" t="s">
        <v>714</v>
      </c>
      <c r="D20" s="31" t="s">
        <v>400</v>
      </c>
      <c r="E20" s="18">
        <v>2013</v>
      </c>
      <c r="F20" s="18">
        <v>2016</v>
      </c>
      <c r="G20" s="19">
        <v>5312099</v>
      </c>
      <c r="H20" s="185">
        <f>PRODUCT(G20,7.971)</f>
        <v>42342741.129000001</v>
      </c>
      <c r="I20" s="20" t="s">
        <v>401</v>
      </c>
    </row>
    <row r="21" spans="1:9" ht="168.75" x14ac:dyDescent="0.45">
      <c r="A21" s="14">
        <v>19</v>
      </c>
      <c r="B21" s="15" t="s">
        <v>396</v>
      </c>
      <c r="C21" s="16" t="s">
        <v>714</v>
      </c>
      <c r="D21" s="31" t="s">
        <v>9</v>
      </c>
      <c r="E21" s="18">
        <v>2015</v>
      </c>
      <c r="F21" s="18">
        <v>2017</v>
      </c>
      <c r="G21" s="19">
        <v>1967419</v>
      </c>
      <c r="H21" s="185">
        <f>PRODUCT(G21,7.241)</f>
        <v>14246080.978999998</v>
      </c>
      <c r="I21" s="20" t="s">
        <v>397</v>
      </c>
    </row>
    <row r="22" spans="1:9" ht="75" x14ac:dyDescent="0.45">
      <c r="A22" s="14">
        <v>20</v>
      </c>
      <c r="B22" s="15" t="s">
        <v>386</v>
      </c>
      <c r="C22" s="16" t="s">
        <v>714</v>
      </c>
      <c r="D22" s="31" t="s">
        <v>6</v>
      </c>
      <c r="E22" s="18">
        <v>2013</v>
      </c>
      <c r="F22" s="18">
        <v>2017</v>
      </c>
      <c r="G22" s="19">
        <v>6234836</v>
      </c>
      <c r="H22" s="185">
        <f>PRODUCT(G22,7.241)</f>
        <v>45146447.475999996</v>
      </c>
      <c r="I22" s="20" t="s">
        <v>387</v>
      </c>
    </row>
    <row r="23" spans="1:9" ht="75" x14ac:dyDescent="0.45">
      <c r="A23" s="14">
        <v>21</v>
      </c>
      <c r="B23" s="15" t="s">
        <v>587</v>
      </c>
      <c r="C23" s="16" t="s">
        <v>714</v>
      </c>
      <c r="D23" s="31" t="s">
        <v>6</v>
      </c>
      <c r="E23" s="18">
        <v>2014</v>
      </c>
      <c r="F23" s="18">
        <v>2017</v>
      </c>
      <c r="G23" s="19">
        <v>1687476</v>
      </c>
      <c r="H23" s="185">
        <f>PRODUCT(G23,7.241)</f>
        <v>12219013.716</v>
      </c>
      <c r="I23" s="20" t="s">
        <v>394</v>
      </c>
    </row>
    <row r="24" spans="1:9" ht="75" x14ac:dyDescent="0.45">
      <c r="A24" s="14">
        <v>22</v>
      </c>
      <c r="B24" s="15" t="s">
        <v>588</v>
      </c>
      <c r="C24" s="16" t="s">
        <v>714</v>
      </c>
      <c r="D24" s="31" t="s">
        <v>6</v>
      </c>
      <c r="E24" s="18">
        <v>2016</v>
      </c>
      <c r="F24" s="18">
        <v>2017</v>
      </c>
      <c r="G24" s="19">
        <v>2129818</v>
      </c>
      <c r="H24" s="185">
        <f>PRODUCT(G24,7.241)</f>
        <v>15422012.137999998</v>
      </c>
      <c r="I24" s="20" t="s">
        <v>413</v>
      </c>
    </row>
    <row r="25" spans="1:9" ht="150" x14ac:dyDescent="0.45">
      <c r="A25" s="14">
        <v>23</v>
      </c>
      <c r="B25" s="15" t="s">
        <v>375</v>
      </c>
      <c r="C25" s="16" t="s">
        <v>714</v>
      </c>
      <c r="D25" s="31" t="s">
        <v>6</v>
      </c>
      <c r="E25" s="18">
        <v>2014</v>
      </c>
      <c r="F25" s="18">
        <v>2018</v>
      </c>
      <c r="G25" s="19">
        <v>2027127</v>
      </c>
      <c r="H25" s="185">
        <f>PRODUCT(G25,6.289)</f>
        <v>12748601.703</v>
      </c>
      <c r="I25" s="20" t="s">
        <v>1658</v>
      </c>
    </row>
    <row r="26" spans="1:9" ht="75" x14ac:dyDescent="0.45">
      <c r="A26" s="14">
        <v>24</v>
      </c>
      <c r="B26" s="15" t="s">
        <v>716</v>
      </c>
      <c r="C26" s="16" t="s">
        <v>714</v>
      </c>
      <c r="D26" s="31" t="s">
        <v>717</v>
      </c>
      <c r="E26" s="18">
        <v>2015</v>
      </c>
      <c r="F26" s="18">
        <v>2018</v>
      </c>
      <c r="G26" s="19">
        <v>14282757</v>
      </c>
      <c r="H26" s="185">
        <f>PRODUCT(G26,6.289)</f>
        <v>89824258.773000002</v>
      </c>
      <c r="I26" s="20" t="s">
        <v>393</v>
      </c>
    </row>
    <row r="27" spans="1:9" ht="56.25" x14ac:dyDescent="0.45">
      <c r="A27" s="14">
        <v>25</v>
      </c>
      <c r="B27" s="15" t="s">
        <v>528</v>
      </c>
      <c r="C27" s="16" t="s">
        <v>714</v>
      </c>
      <c r="D27" s="31" t="s">
        <v>6</v>
      </c>
      <c r="E27" s="18">
        <v>2007</v>
      </c>
      <c r="F27" s="18">
        <v>2019</v>
      </c>
      <c r="G27" s="19">
        <v>3857614</v>
      </c>
      <c r="H27" s="185">
        <f>PRODUCT(G27,5.114)</f>
        <v>19727837.995999999</v>
      </c>
      <c r="I27" s="20" t="s">
        <v>660</v>
      </c>
    </row>
    <row r="28" spans="1:9" x14ac:dyDescent="0.45">
      <c r="A28" s="14">
        <v>26</v>
      </c>
      <c r="B28" s="15" t="s">
        <v>529</v>
      </c>
      <c r="C28" s="16" t="s">
        <v>714</v>
      </c>
      <c r="D28" s="31" t="s">
        <v>36</v>
      </c>
      <c r="E28" s="18">
        <v>2014</v>
      </c>
      <c r="F28" s="18">
        <v>2019</v>
      </c>
      <c r="G28" s="19">
        <v>21517691</v>
      </c>
      <c r="H28" s="185">
        <f>PRODUCT(G28,5.114)</f>
        <v>110041471.774</v>
      </c>
      <c r="I28" s="20" t="s">
        <v>718</v>
      </c>
    </row>
    <row r="29" spans="1:9" ht="56.25" x14ac:dyDescent="0.45">
      <c r="A29" s="14">
        <v>27</v>
      </c>
      <c r="B29" s="15" t="s">
        <v>719</v>
      </c>
      <c r="C29" s="16" t="s">
        <v>714</v>
      </c>
      <c r="D29" s="31" t="s">
        <v>15</v>
      </c>
      <c r="E29" s="18">
        <v>2017</v>
      </c>
      <c r="F29" s="18">
        <v>2019</v>
      </c>
      <c r="G29" s="19">
        <v>6316357</v>
      </c>
      <c r="H29" s="185">
        <f>PRODUCT(G29,5.114)</f>
        <v>32301849.697999999</v>
      </c>
      <c r="I29" s="20" t="s">
        <v>660</v>
      </c>
    </row>
    <row r="30" spans="1:9" ht="112.5" x14ac:dyDescent="0.45">
      <c r="A30" s="14">
        <v>28</v>
      </c>
      <c r="B30" s="15" t="s">
        <v>584</v>
      </c>
      <c r="C30" s="16" t="s">
        <v>714</v>
      </c>
      <c r="D30" s="31" t="s">
        <v>530</v>
      </c>
      <c r="E30" s="18">
        <v>2014</v>
      </c>
      <c r="F30" s="18">
        <v>2020</v>
      </c>
      <c r="G30" s="19">
        <v>15296627</v>
      </c>
      <c r="H30" s="185">
        <f>PRODUCT(G30,4.348)</f>
        <v>66509734.195999995</v>
      </c>
      <c r="I30" s="20" t="s">
        <v>585</v>
      </c>
    </row>
    <row r="31" spans="1:9" ht="37.5" x14ac:dyDescent="0.45">
      <c r="A31" s="14">
        <v>29</v>
      </c>
      <c r="B31" s="15" t="s">
        <v>1671</v>
      </c>
      <c r="C31" s="16" t="s">
        <v>714</v>
      </c>
      <c r="D31" s="31" t="s">
        <v>13</v>
      </c>
      <c r="E31" s="18">
        <v>2020</v>
      </c>
      <c r="F31" s="18">
        <v>2021</v>
      </c>
      <c r="G31" s="19">
        <v>9826680</v>
      </c>
      <c r="H31" s="185">
        <f>PRODUCT(G31,3.5)</f>
        <v>34393380</v>
      </c>
      <c r="I31" s="20" t="s">
        <v>1672</v>
      </c>
    </row>
    <row r="32" spans="1:9" x14ac:dyDescent="0.45">
      <c r="A32" s="21">
        <v>30</v>
      </c>
      <c r="B32" s="22" t="s">
        <v>1713</v>
      </c>
      <c r="C32" s="23" t="s">
        <v>714</v>
      </c>
      <c r="D32" s="32" t="s">
        <v>13</v>
      </c>
      <c r="E32" s="25">
        <v>2019</v>
      </c>
      <c r="F32" s="25">
        <v>2021</v>
      </c>
      <c r="G32" s="26">
        <v>27631068</v>
      </c>
      <c r="H32" s="185">
        <f>PRODUCT(G32,3.5)</f>
        <v>96708738</v>
      </c>
      <c r="I32" s="27" t="s">
        <v>718</v>
      </c>
    </row>
    <row r="33" spans="1:9" ht="38.25" x14ac:dyDescent="0.45">
      <c r="A33" s="14">
        <v>31</v>
      </c>
      <c r="B33" s="22" t="s">
        <v>2356</v>
      </c>
      <c r="C33" s="23" t="s">
        <v>714</v>
      </c>
      <c r="D33" s="32" t="s">
        <v>9</v>
      </c>
      <c r="E33" s="25">
        <v>2012</v>
      </c>
      <c r="F33" s="25">
        <v>2022</v>
      </c>
      <c r="G33" s="26">
        <v>22876995.309999999</v>
      </c>
      <c r="H33" s="185">
        <f>PRODUCT(G33,2.113)</f>
        <v>48339091.09003</v>
      </c>
      <c r="I33" s="47" t="s">
        <v>2358</v>
      </c>
    </row>
    <row r="34" spans="1:9" ht="56.25" x14ac:dyDescent="0.45">
      <c r="A34" s="14">
        <v>32</v>
      </c>
      <c r="B34" s="163" t="s">
        <v>3031</v>
      </c>
      <c r="C34" s="106" t="s">
        <v>714</v>
      </c>
      <c r="D34" s="106" t="s">
        <v>2405</v>
      </c>
      <c r="E34" s="106">
        <v>2014</v>
      </c>
      <c r="F34" s="106">
        <v>2022</v>
      </c>
      <c r="G34" s="107">
        <v>8612353.4633999988</v>
      </c>
      <c r="H34" s="185">
        <f>PRODUCT(G34,2.113)</f>
        <v>18197902.868164197</v>
      </c>
      <c r="I34" s="164" t="s">
        <v>3034</v>
      </c>
    </row>
    <row r="35" spans="1:9" ht="131.25" x14ac:dyDescent="0.45">
      <c r="A35" s="21">
        <v>33</v>
      </c>
      <c r="B35" s="163" t="s">
        <v>3032</v>
      </c>
      <c r="C35" s="106" t="s">
        <v>714</v>
      </c>
      <c r="D35" s="106" t="s">
        <v>3033</v>
      </c>
      <c r="E35" s="106">
        <v>2014</v>
      </c>
      <c r="F35" s="106">
        <v>2022</v>
      </c>
      <c r="G35" s="107">
        <v>364282438.26999998</v>
      </c>
      <c r="H35" s="185">
        <f>PRODUCT(G35,2.113)</f>
        <v>769728792.06450999</v>
      </c>
      <c r="I35" s="164" t="s">
        <v>3035</v>
      </c>
    </row>
    <row r="36" spans="1:9" ht="37.5" x14ac:dyDescent="0.45">
      <c r="A36" s="21">
        <v>34</v>
      </c>
      <c r="B36" s="73" t="s">
        <v>3208</v>
      </c>
      <c r="C36" s="106" t="s">
        <v>714</v>
      </c>
      <c r="D36" s="106" t="s">
        <v>35</v>
      </c>
      <c r="E36" s="106">
        <v>2014</v>
      </c>
      <c r="F36" s="106">
        <v>2023</v>
      </c>
      <c r="G36" s="107">
        <v>155114571.02000001</v>
      </c>
      <c r="H36" s="107">
        <v>155114571.02000001</v>
      </c>
      <c r="I36" s="38" t="s">
        <v>1672</v>
      </c>
    </row>
    <row r="37" spans="1:9" s="35" customFormat="1" x14ac:dyDescent="0.25">
      <c r="A37" s="160"/>
      <c r="B37" s="161"/>
      <c r="C37" s="161"/>
      <c r="D37" s="162"/>
      <c r="E37" s="162"/>
      <c r="F37" s="162"/>
      <c r="G37" s="152">
        <f>SUM(G3:G36)</f>
        <v>826668180.06340003</v>
      </c>
      <c r="H37" s="152">
        <f>SUM(H3:H36)</f>
        <v>3058350124.3857045</v>
      </c>
      <c r="I37" s="56"/>
    </row>
  </sheetData>
  <sortState ref="B4:I30">
    <sortCondition ref="F4:F30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5"/>
  <sheetViews>
    <sheetView topLeftCell="A18" zoomScale="84" zoomScaleNormal="84" workbookViewId="0">
      <selection activeCell="G24" sqref="G24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" style="8" customWidth="1"/>
    <col min="5" max="5" width="14.85546875" style="8" customWidth="1"/>
    <col min="6" max="6" width="11.42578125" style="8" customWidth="1"/>
    <col min="7" max="7" width="14.42578125" style="8" customWidth="1"/>
    <col min="8" max="8" width="19.42578125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640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15" t="s">
        <v>1241</v>
      </c>
      <c r="C3" s="16" t="s">
        <v>674</v>
      </c>
      <c r="D3" s="31" t="s">
        <v>34</v>
      </c>
      <c r="E3" s="18">
        <v>2005</v>
      </c>
      <c r="F3" s="18">
        <v>2007</v>
      </c>
      <c r="G3" s="19">
        <v>17363700</v>
      </c>
      <c r="H3" s="110">
        <v>170511534</v>
      </c>
      <c r="I3" s="20" t="s">
        <v>1242</v>
      </c>
    </row>
    <row r="4" spans="1:9" s="30" customFormat="1" ht="131.25" x14ac:dyDescent="0.25">
      <c r="A4" s="14">
        <v>2</v>
      </c>
      <c r="B4" s="15" t="s">
        <v>1237</v>
      </c>
      <c r="C4" s="16" t="s">
        <v>674</v>
      </c>
      <c r="D4" s="31" t="s">
        <v>34</v>
      </c>
      <c r="E4" s="18">
        <v>2008</v>
      </c>
      <c r="F4" s="18">
        <v>2008</v>
      </c>
      <c r="G4" s="19">
        <v>4720000</v>
      </c>
      <c r="H4" s="110">
        <v>43513680</v>
      </c>
      <c r="I4" s="20" t="s">
        <v>1238</v>
      </c>
    </row>
    <row r="5" spans="1:9" s="30" customFormat="1" ht="150" x14ac:dyDescent="0.25">
      <c r="A5" s="14">
        <v>3</v>
      </c>
      <c r="B5" s="15" t="s">
        <v>1239</v>
      </c>
      <c r="C5" s="16" t="s">
        <v>674</v>
      </c>
      <c r="D5" s="31" t="s">
        <v>14</v>
      </c>
      <c r="E5" s="18">
        <v>2007</v>
      </c>
      <c r="F5" s="18">
        <v>2008</v>
      </c>
      <c r="G5" s="19">
        <v>41757840</v>
      </c>
      <c r="H5" s="110">
        <v>384965526.95999998</v>
      </c>
      <c r="I5" s="20" t="s">
        <v>1240</v>
      </c>
    </row>
    <row r="6" spans="1:9" s="30" customFormat="1" ht="93.75" x14ac:dyDescent="0.25">
      <c r="A6" s="14">
        <v>4</v>
      </c>
      <c r="B6" s="15" t="s">
        <v>2877</v>
      </c>
      <c r="C6" s="16" t="s">
        <v>674</v>
      </c>
      <c r="D6" s="31" t="s">
        <v>9</v>
      </c>
      <c r="E6" s="18">
        <v>2007</v>
      </c>
      <c r="F6" s="18">
        <v>2008</v>
      </c>
      <c r="G6" s="19">
        <v>20954440</v>
      </c>
      <c r="H6" s="110">
        <v>193178982.36000001</v>
      </c>
      <c r="I6" s="20" t="s">
        <v>1251</v>
      </c>
    </row>
    <row r="7" spans="1:9" s="30" customFormat="1" ht="150" x14ac:dyDescent="0.25">
      <c r="A7" s="14">
        <v>5</v>
      </c>
      <c r="B7" s="15" t="s">
        <v>2878</v>
      </c>
      <c r="C7" s="16" t="s">
        <v>674</v>
      </c>
      <c r="D7" s="31" t="s">
        <v>40</v>
      </c>
      <c r="E7" s="18">
        <v>2007</v>
      </c>
      <c r="F7" s="18">
        <v>2008</v>
      </c>
      <c r="G7" s="19">
        <v>41209928</v>
      </c>
      <c r="H7" s="110">
        <v>379914326.23199999</v>
      </c>
      <c r="I7" s="20" t="s">
        <v>1255</v>
      </c>
    </row>
    <row r="8" spans="1:9" s="30" customFormat="1" ht="131.25" x14ac:dyDescent="0.25">
      <c r="A8" s="14">
        <v>6</v>
      </c>
      <c r="B8" s="15" t="s">
        <v>2879</v>
      </c>
      <c r="C8" s="16" t="s">
        <v>674</v>
      </c>
      <c r="D8" s="31" t="s">
        <v>14</v>
      </c>
      <c r="E8" s="18">
        <v>2006</v>
      </c>
      <c r="F8" s="18">
        <v>2008</v>
      </c>
      <c r="G8" s="19">
        <v>29334800</v>
      </c>
      <c r="H8" s="110">
        <v>270437521.19999999</v>
      </c>
      <c r="I8" s="20" t="s">
        <v>1256</v>
      </c>
    </row>
    <row r="9" spans="1:9" s="30" customFormat="1" ht="150" x14ac:dyDescent="0.25">
      <c r="A9" s="14">
        <v>7</v>
      </c>
      <c r="B9" s="15" t="s">
        <v>1257</v>
      </c>
      <c r="C9" s="16" t="s">
        <v>674</v>
      </c>
      <c r="D9" s="31" t="s">
        <v>9</v>
      </c>
      <c r="E9" s="18">
        <v>2006</v>
      </c>
      <c r="F9" s="18">
        <v>2008</v>
      </c>
      <c r="G9" s="19">
        <v>41533050</v>
      </c>
      <c r="H9" s="110">
        <v>382893187.94999999</v>
      </c>
      <c r="I9" s="20" t="s">
        <v>1258</v>
      </c>
    </row>
    <row r="10" spans="1:9" s="30" customFormat="1" ht="75" x14ac:dyDescent="0.25">
      <c r="A10" s="14">
        <v>8</v>
      </c>
      <c r="B10" s="15" t="s">
        <v>2880</v>
      </c>
      <c r="C10" s="16" t="s">
        <v>674</v>
      </c>
      <c r="D10" s="31" t="s">
        <v>34</v>
      </c>
      <c r="E10" s="18">
        <v>2008</v>
      </c>
      <c r="F10" s="18">
        <v>2009</v>
      </c>
      <c r="G10" s="19">
        <v>4148149</v>
      </c>
      <c r="H10" s="110">
        <v>34931562.729000002</v>
      </c>
      <c r="I10" s="20" t="s">
        <v>1250</v>
      </c>
    </row>
    <row r="11" spans="1:9" s="30" customFormat="1" ht="262.5" x14ac:dyDescent="0.25">
      <c r="A11" s="14">
        <v>9</v>
      </c>
      <c r="B11" s="15" t="s">
        <v>1656</v>
      </c>
      <c r="C11" s="16" t="s">
        <v>674</v>
      </c>
      <c r="D11" s="31" t="s">
        <v>35</v>
      </c>
      <c r="E11" s="18">
        <v>2009</v>
      </c>
      <c r="F11" s="18">
        <v>2010</v>
      </c>
      <c r="G11" s="19">
        <v>5896460</v>
      </c>
      <c r="H11" s="110">
        <v>48433522.439999998</v>
      </c>
      <c r="I11" s="20" t="s">
        <v>1235</v>
      </c>
    </row>
    <row r="12" spans="1:9" ht="187.5" x14ac:dyDescent="0.45">
      <c r="A12" s="14">
        <v>10</v>
      </c>
      <c r="B12" s="15" t="s">
        <v>1252</v>
      </c>
      <c r="C12" s="16" t="s">
        <v>744</v>
      </c>
      <c r="D12" s="31" t="s">
        <v>1253</v>
      </c>
      <c r="E12" s="18">
        <v>2007</v>
      </c>
      <c r="F12" s="18">
        <v>2010</v>
      </c>
      <c r="G12" s="19">
        <v>18028040</v>
      </c>
      <c r="H12" s="110">
        <v>148082320.56</v>
      </c>
      <c r="I12" s="20" t="s">
        <v>1254</v>
      </c>
    </row>
    <row r="13" spans="1:9" ht="75" x14ac:dyDescent="0.45">
      <c r="A13" s="14">
        <v>11</v>
      </c>
      <c r="B13" s="15" t="s">
        <v>2881</v>
      </c>
      <c r="C13" s="16" t="s">
        <v>674</v>
      </c>
      <c r="D13" s="31" t="s">
        <v>15</v>
      </c>
      <c r="E13" s="18">
        <v>2010</v>
      </c>
      <c r="F13" s="18">
        <v>2011</v>
      </c>
      <c r="G13" s="19">
        <v>27560670</v>
      </c>
      <c r="H13" s="110">
        <v>210150108.75</v>
      </c>
      <c r="I13" s="20" t="s">
        <v>1249</v>
      </c>
    </row>
    <row r="14" spans="1:9" ht="75" x14ac:dyDescent="0.45">
      <c r="A14" s="14">
        <v>12</v>
      </c>
      <c r="B14" s="15" t="s">
        <v>2882</v>
      </c>
      <c r="C14" s="16" t="s">
        <v>674</v>
      </c>
      <c r="D14" s="31" t="s">
        <v>15</v>
      </c>
      <c r="E14" s="18">
        <v>2011</v>
      </c>
      <c r="F14" s="18">
        <v>2012</v>
      </c>
      <c r="G14" s="19">
        <v>4655100</v>
      </c>
      <c r="H14" s="110">
        <v>36118920.899999999</v>
      </c>
      <c r="I14" s="20" t="s">
        <v>7</v>
      </c>
    </row>
    <row r="15" spans="1:9" ht="75" x14ac:dyDescent="0.45">
      <c r="A15" s="14">
        <v>13</v>
      </c>
      <c r="B15" s="15" t="s">
        <v>1236</v>
      </c>
      <c r="C15" s="16" t="s">
        <v>674</v>
      </c>
      <c r="D15" s="31" t="s">
        <v>36</v>
      </c>
      <c r="E15" s="18">
        <v>2013</v>
      </c>
      <c r="F15" s="18">
        <v>2013</v>
      </c>
      <c r="G15" s="19">
        <v>1398300</v>
      </c>
      <c r="H15" s="110">
        <v>10322250.6</v>
      </c>
      <c r="I15" s="20" t="s">
        <v>353</v>
      </c>
    </row>
    <row r="16" spans="1:9" ht="56.25" x14ac:dyDescent="0.45">
      <c r="A16" s="14">
        <v>14</v>
      </c>
      <c r="B16" s="15" t="s">
        <v>1247</v>
      </c>
      <c r="C16" s="16" t="s">
        <v>674</v>
      </c>
      <c r="D16" s="31" t="s">
        <v>13</v>
      </c>
      <c r="E16" s="18">
        <v>2011</v>
      </c>
      <c r="F16" s="18">
        <v>2013</v>
      </c>
      <c r="G16" s="19">
        <v>6289400</v>
      </c>
      <c r="H16" s="110">
        <v>46428350.799999997</v>
      </c>
      <c r="I16" s="20" t="s">
        <v>1248</v>
      </c>
    </row>
    <row r="17" spans="1:9" ht="75" x14ac:dyDescent="0.45">
      <c r="A17" s="14">
        <v>15</v>
      </c>
      <c r="B17" s="15" t="s">
        <v>1245</v>
      </c>
      <c r="C17" s="16" t="s">
        <v>744</v>
      </c>
      <c r="D17" s="31" t="s">
        <v>9</v>
      </c>
      <c r="E17" s="18">
        <v>2013</v>
      </c>
      <c r="F17" s="18">
        <v>2015</v>
      </c>
      <c r="G17" s="19">
        <v>12444920</v>
      </c>
      <c r="H17" s="110">
        <v>78378106.159999996</v>
      </c>
      <c r="I17" s="20" t="s">
        <v>1246</v>
      </c>
    </row>
    <row r="18" spans="1:9" ht="56.25" x14ac:dyDescent="0.45">
      <c r="A18" s="14">
        <v>16</v>
      </c>
      <c r="B18" s="15" t="s">
        <v>1243</v>
      </c>
      <c r="C18" s="16" t="s">
        <v>674</v>
      </c>
      <c r="D18" s="31" t="s">
        <v>34</v>
      </c>
      <c r="E18" s="18">
        <v>2015</v>
      </c>
      <c r="F18" s="18">
        <v>2017</v>
      </c>
      <c r="G18" s="19">
        <v>12388820</v>
      </c>
      <c r="H18" s="110">
        <v>65945688.859999999</v>
      </c>
      <c r="I18" s="20" t="s">
        <v>1244</v>
      </c>
    </row>
    <row r="19" spans="1:9" ht="37.5" x14ac:dyDescent="0.45">
      <c r="A19" s="14">
        <v>17</v>
      </c>
      <c r="B19" s="15" t="s">
        <v>2033</v>
      </c>
      <c r="C19" s="16" t="s">
        <v>674</v>
      </c>
      <c r="D19" s="31" t="s">
        <v>2034</v>
      </c>
      <c r="E19" s="18">
        <v>2019</v>
      </c>
      <c r="F19" s="18">
        <v>2020</v>
      </c>
      <c r="G19" s="19">
        <v>41433000</v>
      </c>
      <c r="H19" s="110">
        <v>132419868</v>
      </c>
      <c r="I19" s="20" t="s">
        <v>3093</v>
      </c>
    </row>
    <row r="20" spans="1:9" ht="56.25" x14ac:dyDescent="0.45">
      <c r="A20" s="14">
        <v>18</v>
      </c>
      <c r="B20" s="15" t="s">
        <v>1742</v>
      </c>
      <c r="C20" s="16" t="s">
        <v>674</v>
      </c>
      <c r="D20" s="31" t="s">
        <v>36</v>
      </c>
      <c r="E20" s="18">
        <v>2019</v>
      </c>
      <c r="F20" s="18">
        <v>2020</v>
      </c>
      <c r="G20" s="19">
        <v>18868200</v>
      </c>
      <c r="H20" s="110">
        <v>60302767.200000003</v>
      </c>
      <c r="I20" s="20" t="s">
        <v>2797</v>
      </c>
    </row>
    <row r="21" spans="1:9" ht="75" x14ac:dyDescent="0.45">
      <c r="A21" s="21">
        <v>19</v>
      </c>
      <c r="B21" s="22" t="s">
        <v>1743</v>
      </c>
      <c r="C21" s="23" t="s">
        <v>674</v>
      </c>
      <c r="D21" s="32" t="s">
        <v>36</v>
      </c>
      <c r="E21" s="25">
        <v>2019</v>
      </c>
      <c r="F21" s="25">
        <v>2021</v>
      </c>
      <c r="G21" s="26">
        <v>45229400</v>
      </c>
      <c r="H21" s="111">
        <v>116375246.2</v>
      </c>
      <c r="I21" s="27" t="s">
        <v>1744</v>
      </c>
    </row>
    <row r="22" spans="1:9" ht="56.25" x14ac:dyDescent="0.45">
      <c r="A22" s="14">
        <v>20</v>
      </c>
      <c r="B22" s="15" t="s">
        <v>3094</v>
      </c>
      <c r="C22" s="16" t="s">
        <v>674</v>
      </c>
      <c r="D22" s="31" t="s">
        <v>13</v>
      </c>
      <c r="E22" s="18"/>
      <c r="F22" s="18">
        <v>2022</v>
      </c>
      <c r="G22" s="19">
        <v>55200000</v>
      </c>
      <c r="H22" s="146">
        <f>PRODUCT(G22,1.553)</f>
        <v>85725600</v>
      </c>
      <c r="I22" s="20"/>
    </row>
    <row r="23" spans="1:9" ht="112.5" x14ac:dyDescent="0.45">
      <c r="A23" s="14">
        <v>21</v>
      </c>
      <c r="B23" s="15" t="s">
        <v>3095</v>
      </c>
      <c r="C23" s="16" t="s">
        <v>674</v>
      </c>
      <c r="D23" s="31" t="s">
        <v>6</v>
      </c>
      <c r="E23" s="18"/>
      <c r="F23" s="18">
        <v>2022</v>
      </c>
      <c r="G23" s="19">
        <v>80620000</v>
      </c>
      <c r="H23" s="146">
        <f>PRODUCT(G23,1.553)</f>
        <v>125202860</v>
      </c>
      <c r="I23" s="20"/>
    </row>
    <row r="24" spans="1:9" ht="56.25" x14ac:dyDescent="0.45">
      <c r="A24" s="14">
        <v>22</v>
      </c>
      <c r="B24" s="15" t="s">
        <v>3212</v>
      </c>
      <c r="C24" s="16" t="s">
        <v>674</v>
      </c>
      <c r="D24" s="31" t="s">
        <v>15</v>
      </c>
      <c r="E24" s="18">
        <v>2020</v>
      </c>
      <c r="F24" s="18">
        <v>2022</v>
      </c>
      <c r="G24" s="19">
        <v>22322093</v>
      </c>
      <c r="H24" s="146">
        <f>PRODUCT(G24,1.553)</f>
        <v>34666210.428999998</v>
      </c>
      <c r="I24" s="20"/>
    </row>
    <row r="25" spans="1:9" x14ac:dyDescent="0.45">
      <c r="A25" s="21"/>
      <c r="B25" s="22"/>
      <c r="C25" s="23"/>
      <c r="D25" s="32"/>
      <c r="E25" s="25"/>
      <c r="F25" s="25"/>
      <c r="G25" s="26"/>
      <c r="H25" s="111">
        <f>SUM(H3:H24)</f>
        <v>3058898142.3299999</v>
      </c>
      <c r="I25" s="27"/>
    </row>
  </sheetData>
  <sortState ref="B4:I20">
    <sortCondition ref="F4:F20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8"/>
  <sheetViews>
    <sheetView topLeftCell="A22" zoomScale="84" zoomScaleNormal="84" workbookViewId="0">
      <selection activeCell="A28" sqref="A28:XFD28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3.85546875" style="8" customWidth="1"/>
    <col min="5" max="5" width="14.5703125" style="8" customWidth="1"/>
    <col min="6" max="6" width="10.5703125" style="8" customWidth="1"/>
    <col min="7" max="7" width="20.7109375" style="8" bestFit="1" customWidth="1"/>
    <col min="8" max="8" width="20.710937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641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37.5" x14ac:dyDescent="0.25">
      <c r="A3" s="14">
        <v>1</v>
      </c>
      <c r="B3" s="15" t="s">
        <v>107</v>
      </c>
      <c r="C3" s="16" t="s">
        <v>697</v>
      </c>
      <c r="D3" s="31" t="s">
        <v>34</v>
      </c>
      <c r="E3" s="18">
        <v>2004</v>
      </c>
      <c r="F3" s="18">
        <v>2004</v>
      </c>
      <c r="G3" s="19">
        <v>204140</v>
      </c>
      <c r="H3" s="185">
        <f>PRODUCT(G3,17.726)</f>
        <v>3618585.6399999997</v>
      </c>
      <c r="I3" s="20" t="s">
        <v>108</v>
      </c>
    </row>
    <row r="4" spans="1:9" s="30" customFormat="1" ht="37.5" x14ac:dyDescent="0.25">
      <c r="A4" s="14">
        <v>2</v>
      </c>
      <c r="B4" s="15" t="s">
        <v>798</v>
      </c>
      <c r="C4" s="16" t="s">
        <v>697</v>
      </c>
      <c r="D4" s="31" t="s">
        <v>34</v>
      </c>
      <c r="E4" s="18">
        <v>2007</v>
      </c>
      <c r="F4" s="18">
        <v>2007</v>
      </c>
      <c r="G4" s="19">
        <v>178180</v>
      </c>
      <c r="H4" s="185">
        <f>PRODUCT(G4,13.359)</f>
        <v>2380306.62</v>
      </c>
      <c r="I4" s="20" t="s">
        <v>110</v>
      </c>
    </row>
    <row r="5" spans="1:9" s="30" customFormat="1" ht="37.5" x14ac:dyDescent="0.25">
      <c r="A5" s="14">
        <v>3</v>
      </c>
      <c r="B5" s="15" t="s">
        <v>799</v>
      </c>
      <c r="C5" s="16" t="s">
        <v>697</v>
      </c>
      <c r="D5" s="31" t="s">
        <v>34</v>
      </c>
      <c r="E5" s="18">
        <v>2008</v>
      </c>
      <c r="F5" s="18">
        <v>2008</v>
      </c>
      <c r="G5" s="19">
        <v>625828</v>
      </c>
      <c r="H5" s="185">
        <f>PRODUCT(G5,12.542)</f>
        <v>7849134.7759999996</v>
      </c>
      <c r="I5" s="20" t="s">
        <v>110</v>
      </c>
    </row>
    <row r="6" spans="1:9" s="30" customFormat="1" ht="37.5" x14ac:dyDescent="0.25">
      <c r="A6" s="14">
        <v>4</v>
      </c>
      <c r="B6" s="15" t="s">
        <v>109</v>
      </c>
      <c r="C6" s="16" t="s">
        <v>697</v>
      </c>
      <c r="D6" s="31" t="s">
        <v>34</v>
      </c>
      <c r="E6" s="18">
        <v>2008</v>
      </c>
      <c r="F6" s="18">
        <v>2010</v>
      </c>
      <c r="G6" s="19">
        <v>6507000</v>
      </c>
      <c r="H6" s="185">
        <f>PRODUCT(G6,11.174)</f>
        <v>72709218</v>
      </c>
      <c r="I6" s="20" t="s">
        <v>800</v>
      </c>
    </row>
    <row r="7" spans="1:9" s="30" customFormat="1" ht="37.5" x14ac:dyDescent="0.25">
      <c r="A7" s="14">
        <v>5</v>
      </c>
      <c r="B7" s="15" t="s">
        <v>801</v>
      </c>
      <c r="C7" s="16" t="s">
        <v>697</v>
      </c>
      <c r="D7" s="31" t="s">
        <v>34</v>
      </c>
      <c r="E7" s="18">
        <v>2010</v>
      </c>
      <c r="F7" s="18">
        <v>2010</v>
      </c>
      <c r="G7" s="19">
        <v>605639</v>
      </c>
      <c r="H7" s="185">
        <f>PRODUCT(G7,11.174)</f>
        <v>6767410.1859999998</v>
      </c>
      <c r="I7" s="20" t="s">
        <v>111</v>
      </c>
    </row>
    <row r="8" spans="1:9" s="30" customFormat="1" ht="37.5" x14ac:dyDescent="0.25">
      <c r="A8" s="14">
        <v>6</v>
      </c>
      <c r="B8" s="15" t="s">
        <v>802</v>
      </c>
      <c r="C8" s="16" t="s">
        <v>697</v>
      </c>
      <c r="D8" s="31" t="s">
        <v>34</v>
      </c>
      <c r="E8" s="18">
        <v>2010</v>
      </c>
      <c r="F8" s="18">
        <v>2010</v>
      </c>
      <c r="G8" s="19">
        <v>351047</v>
      </c>
      <c r="H8" s="185">
        <f>PRODUCT(G8,11.174)</f>
        <v>3922599.1779999998</v>
      </c>
      <c r="I8" s="20" t="s">
        <v>111</v>
      </c>
    </row>
    <row r="9" spans="1:9" s="30" customFormat="1" ht="37.5" x14ac:dyDescent="0.25">
      <c r="A9" s="14">
        <v>7</v>
      </c>
      <c r="B9" s="15" t="s">
        <v>112</v>
      </c>
      <c r="C9" s="16" t="s">
        <v>697</v>
      </c>
      <c r="D9" s="31" t="s">
        <v>14</v>
      </c>
      <c r="E9" s="18">
        <v>2010</v>
      </c>
      <c r="F9" s="18">
        <v>2010</v>
      </c>
      <c r="G9" s="19">
        <v>1492000</v>
      </c>
      <c r="H9" s="185">
        <f>PRODUCT(G9,11.174)</f>
        <v>16671608</v>
      </c>
      <c r="I9" s="20" t="s">
        <v>100</v>
      </c>
    </row>
    <row r="10" spans="1:9" s="30" customFormat="1" ht="37.5" x14ac:dyDescent="0.25">
      <c r="A10" s="14">
        <v>8</v>
      </c>
      <c r="B10" s="15" t="s">
        <v>803</v>
      </c>
      <c r="C10" s="16" t="s">
        <v>697</v>
      </c>
      <c r="D10" s="31" t="s">
        <v>6</v>
      </c>
      <c r="E10" s="18">
        <v>2010</v>
      </c>
      <c r="F10" s="18">
        <v>2010</v>
      </c>
      <c r="G10" s="19">
        <v>353204</v>
      </c>
      <c r="H10" s="185">
        <f>PRODUCT(G10,11.174)</f>
        <v>3946701.4959999998</v>
      </c>
      <c r="I10" s="20" t="s">
        <v>100</v>
      </c>
    </row>
    <row r="11" spans="1:9" s="30" customFormat="1" ht="37.5" x14ac:dyDescent="0.25">
      <c r="A11" s="14">
        <v>9</v>
      </c>
      <c r="B11" s="15" t="s">
        <v>99</v>
      </c>
      <c r="C11" s="16" t="s">
        <v>697</v>
      </c>
      <c r="D11" s="31" t="s">
        <v>6</v>
      </c>
      <c r="E11" s="18">
        <v>2011</v>
      </c>
      <c r="F11" s="18">
        <v>2011</v>
      </c>
      <c r="G11" s="19">
        <v>315856</v>
      </c>
      <c r="H11" s="185">
        <f>PRODUCT(G11,10.373)</f>
        <v>3276374.2879999997</v>
      </c>
      <c r="I11" s="20" t="s">
        <v>100</v>
      </c>
    </row>
    <row r="12" spans="1:9" ht="56.25" x14ac:dyDescent="0.45">
      <c r="A12" s="14">
        <v>10</v>
      </c>
      <c r="B12" s="15" t="s">
        <v>804</v>
      </c>
      <c r="C12" s="16" t="s">
        <v>697</v>
      </c>
      <c r="D12" s="31" t="s">
        <v>15</v>
      </c>
      <c r="E12" s="18">
        <v>2011</v>
      </c>
      <c r="F12" s="18">
        <v>2012</v>
      </c>
      <c r="G12" s="19">
        <v>748086</v>
      </c>
      <c r="H12" s="185">
        <f>PRODUCT(G12,10.555)</f>
        <v>7896047.7299999995</v>
      </c>
      <c r="I12" s="20" t="s">
        <v>805</v>
      </c>
    </row>
    <row r="13" spans="1:9" ht="37.5" x14ac:dyDescent="0.45">
      <c r="A13" s="14">
        <v>11</v>
      </c>
      <c r="B13" s="15" t="s">
        <v>106</v>
      </c>
      <c r="C13" s="16" t="s">
        <v>697</v>
      </c>
      <c r="D13" s="31" t="s">
        <v>30</v>
      </c>
      <c r="E13" s="18">
        <v>2013</v>
      </c>
      <c r="F13" s="18">
        <v>2013</v>
      </c>
      <c r="G13" s="19">
        <v>238360</v>
      </c>
      <c r="H13" s="185">
        <f>PRODUCT(G13,10.042)</f>
        <v>2393611.12</v>
      </c>
      <c r="I13" s="20" t="s">
        <v>18</v>
      </c>
    </row>
    <row r="14" spans="1:9" ht="37.5" x14ac:dyDescent="0.45">
      <c r="A14" s="14">
        <v>12</v>
      </c>
      <c r="B14" s="15" t="s">
        <v>806</v>
      </c>
      <c r="C14" s="16" t="s">
        <v>697</v>
      </c>
      <c r="D14" s="31" t="s">
        <v>9</v>
      </c>
      <c r="E14" s="18">
        <v>2013</v>
      </c>
      <c r="F14" s="18">
        <v>2014</v>
      </c>
      <c r="G14" s="19">
        <v>335717</v>
      </c>
      <c r="H14" s="185">
        <f>PRODUCT(G14,9.191)</f>
        <v>3085574.9470000002</v>
      </c>
      <c r="I14" s="20" t="s">
        <v>105</v>
      </c>
    </row>
    <row r="15" spans="1:9" ht="37.5" x14ac:dyDescent="0.45">
      <c r="A15" s="14">
        <v>13</v>
      </c>
      <c r="B15" s="15" t="s">
        <v>493</v>
      </c>
      <c r="C15" s="16" t="s">
        <v>697</v>
      </c>
      <c r="D15" s="31" t="s">
        <v>6</v>
      </c>
      <c r="E15" s="18">
        <v>2015</v>
      </c>
      <c r="F15" s="18">
        <v>2015</v>
      </c>
      <c r="G15" s="19">
        <v>87910</v>
      </c>
      <c r="H15" s="185">
        <f>PRODUCT(G15,8.568)</f>
        <v>753212.88</v>
      </c>
      <c r="I15" s="20" t="s">
        <v>101</v>
      </c>
    </row>
    <row r="16" spans="1:9" ht="37.5" x14ac:dyDescent="0.45">
      <c r="A16" s="14">
        <v>14</v>
      </c>
      <c r="B16" s="15" t="s">
        <v>102</v>
      </c>
      <c r="C16" s="16" t="s">
        <v>697</v>
      </c>
      <c r="D16" s="31" t="s">
        <v>6</v>
      </c>
      <c r="E16" s="18">
        <v>2016</v>
      </c>
      <c r="F16" s="18">
        <v>2016</v>
      </c>
      <c r="G16" s="19">
        <v>293478</v>
      </c>
      <c r="H16" s="185">
        <f>PRODUCT(G16,7.971)</f>
        <v>2339313.1379999998</v>
      </c>
      <c r="I16" s="20" t="s">
        <v>7</v>
      </c>
    </row>
    <row r="17" spans="1:9" ht="56.25" x14ac:dyDescent="0.45">
      <c r="A17" s="14">
        <v>15</v>
      </c>
      <c r="B17" s="15" t="s">
        <v>808</v>
      </c>
      <c r="C17" s="16" t="s">
        <v>697</v>
      </c>
      <c r="D17" s="31" t="s">
        <v>6</v>
      </c>
      <c r="E17" s="18">
        <v>2015</v>
      </c>
      <c r="F17" s="18">
        <v>2016</v>
      </c>
      <c r="G17" s="19">
        <v>289100</v>
      </c>
      <c r="H17" s="185">
        <f>PRODUCT(G17,7.971)</f>
        <v>2304416.1</v>
      </c>
      <c r="I17" s="20" t="s">
        <v>101</v>
      </c>
    </row>
    <row r="18" spans="1:9" ht="37.5" x14ac:dyDescent="0.45">
      <c r="A18" s="14">
        <v>16</v>
      </c>
      <c r="B18" s="15" t="s">
        <v>807</v>
      </c>
      <c r="C18" s="16" t="s">
        <v>697</v>
      </c>
      <c r="D18" s="31" t="s">
        <v>30</v>
      </c>
      <c r="E18" s="18">
        <v>2016</v>
      </c>
      <c r="F18" s="18">
        <v>2017</v>
      </c>
      <c r="G18" s="19">
        <v>335710</v>
      </c>
      <c r="H18" s="185">
        <f>PRODUCT(G18,7.241)</f>
        <v>2430876.11</v>
      </c>
      <c r="I18" s="20" t="s">
        <v>105</v>
      </c>
    </row>
    <row r="19" spans="1:9" ht="37.5" x14ac:dyDescent="0.45">
      <c r="A19" s="14">
        <v>17</v>
      </c>
      <c r="B19" s="15" t="s">
        <v>809</v>
      </c>
      <c r="C19" s="16" t="s">
        <v>697</v>
      </c>
      <c r="D19" s="31" t="s">
        <v>34</v>
      </c>
      <c r="E19" s="18">
        <v>2016</v>
      </c>
      <c r="F19" s="18">
        <v>2017</v>
      </c>
      <c r="G19" s="19">
        <v>164000</v>
      </c>
      <c r="H19" s="185">
        <f>PRODUCT(G19,7.241)</f>
        <v>1187524</v>
      </c>
      <c r="I19" s="20" t="s">
        <v>105</v>
      </c>
    </row>
    <row r="20" spans="1:9" ht="56.25" x14ac:dyDescent="0.45">
      <c r="A20" s="14">
        <v>18</v>
      </c>
      <c r="B20" s="15" t="s">
        <v>810</v>
      </c>
      <c r="C20" s="16" t="s">
        <v>697</v>
      </c>
      <c r="D20" s="31" t="s">
        <v>14</v>
      </c>
      <c r="E20" s="18">
        <v>2018</v>
      </c>
      <c r="F20" s="18">
        <v>2018</v>
      </c>
      <c r="G20" s="19">
        <v>206556</v>
      </c>
      <c r="H20" s="185">
        <f>PRODUCT(G20,6.289)</f>
        <v>1299030.6839999999</v>
      </c>
      <c r="I20" s="20" t="s">
        <v>21</v>
      </c>
    </row>
    <row r="21" spans="1:9" ht="206.25" x14ac:dyDescent="0.45">
      <c r="A21" s="14">
        <v>19</v>
      </c>
      <c r="B21" s="15" t="s">
        <v>531</v>
      </c>
      <c r="C21" s="16" t="s">
        <v>697</v>
      </c>
      <c r="D21" s="31" t="s">
        <v>9</v>
      </c>
      <c r="E21" s="18">
        <v>2017</v>
      </c>
      <c r="F21" s="18">
        <v>2019</v>
      </c>
      <c r="G21" s="19">
        <v>44821805</v>
      </c>
      <c r="H21" s="185">
        <f>PRODUCT(G21,5.114)</f>
        <v>229218710.76999998</v>
      </c>
      <c r="I21" s="20" t="s">
        <v>2798</v>
      </c>
    </row>
    <row r="22" spans="1:9" ht="37.5" x14ac:dyDescent="0.45">
      <c r="A22" s="14">
        <v>20</v>
      </c>
      <c r="B22" s="15" t="s">
        <v>811</v>
      </c>
      <c r="C22" s="16" t="s">
        <v>697</v>
      </c>
      <c r="D22" s="31" t="s">
        <v>34</v>
      </c>
      <c r="E22" s="18">
        <v>2019</v>
      </c>
      <c r="F22" s="18">
        <v>2019</v>
      </c>
      <c r="G22" s="19">
        <v>166636</v>
      </c>
      <c r="H22" s="185">
        <f>PRODUCT(G22,5.114)</f>
        <v>852176.50399999996</v>
      </c>
      <c r="I22" s="20" t="s">
        <v>812</v>
      </c>
    </row>
    <row r="23" spans="1:9" ht="37.5" x14ac:dyDescent="0.45">
      <c r="A23" s="14">
        <v>21</v>
      </c>
      <c r="B23" s="15" t="s">
        <v>813</v>
      </c>
      <c r="C23" s="16" t="s">
        <v>697</v>
      </c>
      <c r="D23" s="31" t="s">
        <v>30</v>
      </c>
      <c r="E23" s="18">
        <v>2019</v>
      </c>
      <c r="F23" s="18">
        <v>2019</v>
      </c>
      <c r="G23" s="19">
        <v>198149</v>
      </c>
      <c r="H23" s="185">
        <f>PRODUCT(G23,5.114)</f>
        <v>1013333.986</v>
      </c>
      <c r="I23" s="20" t="s">
        <v>814</v>
      </c>
    </row>
    <row r="24" spans="1:9" ht="37.5" x14ac:dyDescent="0.45">
      <c r="A24" s="14">
        <v>22</v>
      </c>
      <c r="B24" s="15" t="s">
        <v>815</v>
      </c>
      <c r="C24" s="16" t="s">
        <v>697</v>
      </c>
      <c r="D24" s="31" t="s">
        <v>34</v>
      </c>
      <c r="E24" s="18">
        <v>2017</v>
      </c>
      <c r="F24" s="18">
        <v>2019</v>
      </c>
      <c r="G24" s="19">
        <v>218310</v>
      </c>
      <c r="H24" s="185">
        <f>PRODUCT(G24,5.114)</f>
        <v>1116437.3400000001</v>
      </c>
      <c r="I24" s="20" t="s">
        <v>816</v>
      </c>
    </row>
    <row r="25" spans="1:9" ht="87.75" customHeight="1" x14ac:dyDescent="0.45">
      <c r="A25" s="14">
        <v>23</v>
      </c>
      <c r="B25" s="15" t="s">
        <v>537</v>
      </c>
      <c r="C25" s="16" t="s">
        <v>697</v>
      </c>
      <c r="D25" s="31" t="s">
        <v>6</v>
      </c>
      <c r="E25" s="18">
        <v>2018</v>
      </c>
      <c r="F25" s="18">
        <v>2020</v>
      </c>
      <c r="G25" s="19">
        <v>8066122</v>
      </c>
      <c r="H25" s="185">
        <f>PRODUCT(G25,4.348)</f>
        <v>35071498.456</v>
      </c>
      <c r="I25" s="20" t="s">
        <v>1657</v>
      </c>
    </row>
    <row r="26" spans="1:9" ht="243" customHeight="1" x14ac:dyDescent="0.45">
      <c r="A26" s="14">
        <v>24</v>
      </c>
      <c r="B26" s="22" t="s">
        <v>1934</v>
      </c>
      <c r="C26" s="16" t="s">
        <v>697</v>
      </c>
      <c r="D26" s="32" t="s">
        <v>34</v>
      </c>
      <c r="E26" s="25">
        <v>2020</v>
      </c>
      <c r="F26" s="25">
        <v>2022</v>
      </c>
      <c r="G26" s="26">
        <v>21915070</v>
      </c>
      <c r="H26" s="185">
        <f>PRODUCT(G26,2.113)</f>
        <v>46306542.909999996</v>
      </c>
      <c r="I26" s="27" t="s">
        <v>1936</v>
      </c>
    </row>
    <row r="27" spans="1:9" ht="75" x14ac:dyDescent="0.45">
      <c r="A27" s="14">
        <v>25</v>
      </c>
      <c r="B27" s="73" t="s">
        <v>3190</v>
      </c>
      <c r="C27" s="16" t="s">
        <v>697</v>
      </c>
      <c r="D27" s="31" t="s">
        <v>6</v>
      </c>
      <c r="E27" s="31">
        <v>2020</v>
      </c>
      <c r="F27" s="31">
        <v>2022</v>
      </c>
      <c r="G27" s="48">
        <v>420724</v>
      </c>
      <c r="H27" s="185">
        <f>PRODUCT(G27,2.113)</f>
        <v>888989.81200000003</v>
      </c>
      <c r="I27" s="157" t="s">
        <v>105</v>
      </c>
    </row>
    <row r="28" spans="1:9" x14ac:dyDescent="0.45">
      <c r="A28" s="53"/>
      <c r="B28" s="54"/>
      <c r="C28" s="54"/>
      <c r="D28" s="55"/>
      <c r="E28" s="55"/>
      <c r="F28" s="55"/>
      <c r="G28" s="83">
        <f>SUM(G3:G27)</f>
        <v>89138627</v>
      </c>
      <c r="H28" s="83">
        <f>SUM(H3:H27)</f>
        <v>459299234.67099994</v>
      </c>
      <c r="I28" s="47"/>
    </row>
  </sheetData>
  <sortState ref="B4:I28">
    <sortCondition ref="F4:F28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0" orientation="portrait" r:id="rId1"/>
  <headerFooter>
    <oddFooter>Sayfa &amp;P / &amp;N</oddFoot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95"/>
  <sheetViews>
    <sheetView topLeftCell="A84" zoomScale="84" zoomScaleNormal="84" workbookViewId="0">
      <selection activeCell="H95" sqref="H95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140625" style="8" customWidth="1"/>
    <col min="6" max="6" width="10.85546875" style="8" customWidth="1"/>
    <col min="7" max="8" width="17.140625" style="8" customWidth="1"/>
    <col min="9" max="9" width="21.5703125" style="9" customWidth="1"/>
    <col min="10" max="16384" width="9.140625" style="7"/>
  </cols>
  <sheetData>
    <row r="1" spans="1:9" s="28" customFormat="1" ht="51" customHeight="1" x14ac:dyDescent="0.4">
      <c r="A1" s="214" t="s">
        <v>642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49" t="s">
        <v>0</v>
      </c>
      <c r="B2" s="49" t="s">
        <v>1</v>
      </c>
      <c r="C2" s="49" t="s">
        <v>658</v>
      </c>
      <c r="D2" s="49" t="s">
        <v>2</v>
      </c>
      <c r="E2" s="49" t="s">
        <v>499</v>
      </c>
      <c r="F2" s="50" t="s">
        <v>500</v>
      </c>
      <c r="G2" s="50" t="s">
        <v>3</v>
      </c>
      <c r="H2" s="50" t="s">
        <v>3196</v>
      </c>
      <c r="I2" s="50" t="s">
        <v>4</v>
      </c>
    </row>
    <row r="3" spans="1:9" s="30" customFormat="1" ht="37.5" x14ac:dyDescent="0.25">
      <c r="A3" s="16">
        <v>1</v>
      </c>
      <c r="B3" s="15" t="s">
        <v>991</v>
      </c>
      <c r="C3" s="16" t="s">
        <v>1333</v>
      </c>
      <c r="D3" s="31" t="s">
        <v>15</v>
      </c>
      <c r="E3" s="18">
        <v>2002</v>
      </c>
      <c r="F3" s="18">
        <v>2002</v>
      </c>
      <c r="G3" s="19">
        <v>8662</v>
      </c>
      <c r="H3" s="185">
        <f>PRODUCT(G3,26.763)</f>
        <v>231821.10600000003</v>
      </c>
      <c r="I3" s="46" t="s">
        <v>25</v>
      </c>
    </row>
    <row r="4" spans="1:9" s="30" customFormat="1" ht="56.25" x14ac:dyDescent="0.25">
      <c r="A4" s="16">
        <v>2</v>
      </c>
      <c r="B4" s="15" t="s">
        <v>992</v>
      </c>
      <c r="C4" s="16" t="s">
        <v>1333</v>
      </c>
      <c r="D4" s="31" t="s">
        <v>6</v>
      </c>
      <c r="E4" s="18">
        <v>2004</v>
      </c>
      <c r="F4" s="18">
        <v>2004</v>
      </c>
      <c r="G4" s="19">
        <v>5428</v>
      </c>
      <c r="H4" s="185">
        <f>PRODUCT(G4,17.726)</f>
        <v>96216.727999999988</v>
      </c>
      <c r="I4" s="46" t="s">
        <v>25</v>
      </c>
    </row>
    <row r="5" spans="1:9" s="30" customFormat="1" ht="56.25" x14ac:dyDescent="0.25">
      <c r="A5" s="16">
        <v>3</v>
      </c>
      <c r="B5" s="15" t="s">
        <v>993</v>
      </c>
      <c r="C5" s="16" t="s">
        <v>1333</v>
      </c>
      <c r="D5" s="31" t="s">
        <v>15</v>
      </c>
      <c r="E5" s="18">
        <v>2004</v>
      </c>
      <c r="F5" s="18">
        <v>2004</v>
      </c>
      <c r="G5" s="19">
        <v>25252</v>
      </c>
      <c r="H5" s="185">
        <f>PRODUCT(G5,17.726)</f>
        <v>447616.95199999999</v>
      </c>
      <c r="I5" s="46" t="s">
        <v>113</v>
      </c>
    </row>
    <row r="6" spans="1:9" s="30" customFormat="1" ht="75" x14ac:dyDescent="0.25">
      <c r="A6" s="16">
        <v>4</v>
      </c>
      <c r="B6" s="15" t="s">
        <v>994</v>
      </c>
      <c r="C6" s="16" t="s">
        <v>1333</v>
      </c>
      <c r="D6" s="31" t="s">
        <v>15</v>
      </c>
      <c r="E6" s="18">
        <v>2005</v>
      </c>
      <c r="F6" s="18">
        <v>2005</v>
      </c>
      <c r="G6" s="19">
        <v>6490</v>
      </c>
      <c r="H6" s="185">
        <f t="shared" ref="H6:H11" si="0">PRODUCT(G6,15.877)</f>
        <v>103041.73000000001</v>
      </c>
      <c r="I6" s="46" t="s">
        <v>125</v>
      </c>
    </row>
    <row r="7" spans="1:9" s="30" customFormat="1" ht="37.5" x14ac:dyDescent="0.25">
      <c r="A7" s="16">
        <v>5</v>
      </c>
      <c r="B7" s="15" t="s">
        <v>995</v>
      </c>
      <c r="C7" s="16" t="s">
        <v>1333</v>
      </c>
      <c r="D7" s="31" t="s">
        <v>6</v>
      </c>
      <c r="E7" s="18">
        <v>2005</v>
      </c>
      <c r="F7" s="18">
        <v>2005</v>
      </c>
      <c r="G7" s="19">
        <v>12685</v>
      </c>
      <c r="H7" s="185">
        <f t="shared" si="0"/>
        <v>201399.745</v>
      </c>
      <c r="I7" s="46" t="s">
        <v>25</v>
      </c>
    </row>
    <row r="8" spans="1:9" s="30" customFormat="1" ht="37.5" x14ac:dyDescent="0.25">
      <c r="A8" s="16">
        <v>6</v>
      </c>
      <c r="B8" s="15" t="s">
        <v>124</v>
      </c>
      <c r="C8" s="16" t="s">
        <v>1333</v>
      </c>
      <c r="D8" s="31" t="s">
        <v>15</v>
      </c>
      <c r="E8" s="18">
        <v>2005</v>
      </c>
      <c r="F8" s="18">
        <v>2005</v>
      </c>
      <c r="G8" s="19">
        <v>100890</v>
      </c>
      <c r="H8" s="185">
        <f t="shared" si="0"/>
        <v>1601830.53</v>
      </c>
      <c r="I8" s="46" t="s">
        <v>38</v>
      </c>
    </row>
    <row r="9" spans="1:9" s="30" customFormat="1" ht="56.25" x14ac:dyDescent="0.25">
      <c r="A9" s="16">
        <v>7</v>
      </c>
      <c r="B9" s="15" t="s">
        <v>1173</v>
      </c>
      <c r="C9" s="16" t="s">
        <v>1333</v>
      </c>
      <c r="D9" s="31" t="s">
        <v>15</v>
      </c>
      <c r="E9" s="18">
        <v>2005</v>
      </c>
      <c r="F9" s="18">
        <v>2005</v>
      </c>
      <c r="G9" s="19">
        <v>27730</v>
      </c>
      <c r="H9" s="185">
        <f t="shared" si="0"/>
        <v>440269.21</v>
      </c>
      <c r="I9" s="46" t="s">
        <v>113</v>
      </c>
    </row>
    <row r="10" spans="1:9" s="30" customFormat="1" ht="56.25" x14ac:dyDescent="0.25">
      <c r="A10" s="16">
        <v>8</v>
      </c>
      <c r="B10" s="15" t="s">
        <v>1174</v>
      </c>
      <c r="C10" s="16" t="s">
        <v>1333</v>
      </c>
      <c r="D10" s="31" t="s">
        <v>15</v>
      </c>
      <c r="E10" s="18">
        <v>2005</v>
      </c>
      <c r="F10" s="18">
        <v>2005</v>
      </c>
      <c r="G10" s="19">
        <v>17110</v>
      </c>
      <c r="H10" s="185">
        <f t="shared" si="0"/>
        <v>271655.47000000003</v>
      </c>
      <c r="I10" s="46" t="s">
        <v>113</v>
      </c>
    </row>
    <row r="11" spans="1:9" s="30" customFormat="1" ht="37.5" x14ac:dyDescent="0.25">
      <c r="A11" s="16">
        <v>9</v>
      </c>
      <c r="B11" s="15" t="s">
        <v>1175</v>
      </c>
      <c r="C11" s="16" t="s">
        <v>1333</v>
      </c>
      <c r="D11" s="31" t="s">
        <v>6</v>
      </c>
      <c r="E11" s="18">
        <v>2005</v>
      </c>
      <c r="F11" s="18">
        <v>2005</v>
      </c>
      <c r="G11" s="19">
        <v>7487</v>
      </c>
      <c r="H11" s="185">
        <f t="shared" si="0"/>
        <v>118871.099</v>
      </c>
      <c r="I11" s="46" t="s">
        <v>113</v>
      </c>
    </row>
    <row r="12" spans="1:9" ht="37.5" x14ac:dyDescent="0.45">
      <c r="A12" s="16">
        <v>10</v>
      </c>
      <c r="B12" s="15" t="s">
        <v>1176</v>
      </c>
      <c r="C12" s="16" t="s">
        <v>1333</v>
      </c>
      <c r="D12" s="31" t="s">
        <v>6</v>
      </c>
      <c r="E12" s="18">
        <v>2006</v>
      </c>
      <c r="F12" s="18">
        <v>2006</v>
      </c>
      <c r="G12" s="19">
        <v>45000</v>
      </c>
      <c r="H12" s="185">
        <f>PRODUCT(G12,14.977)</f>
        <v>673965</v>
      </c>
      <c r="I12" s="46" t="s">
        <v>113</v>
      </c>
    </row>
    <row r="13" spans="1:9" ht="37.5" x14ac:dyDescent="0.45">
      <c r="A13" s="16">
        <v>11</v>
      </c>
      <c r="B13" s="15" t="s">
        <v>1177</v>
      </c>
      <c r="C13" s="16" t="s">
        <v>1333</v>
      </c>
      <c r="D13" s="31" t="s">
        <v>13</v>
      </c>
      <c r="E13" s="18">
        <v>2006</v>
      </c>
      <c r="F13" s="18">
        <v>2006</v>
      </c>
      <c r="G13" s="19">
        <v>25960</v>
      </c>
      <c r="H13" s="185">
        <f>PRODUCT(G13,14.977)</f>
        <v>388802.92</v>
      </c>
      <c r="I13" s="46" t="s">
        <v>1178</v>
      </c>
    </row>
    <row r="14" spans="1:9" ht="37.5" x14ac:dyDescent="0.45">
      <c r="A14" s="16">
        <v>12</v>
      </c>
      <c r="B14" s="15" t="s">
        <v>1179</v>
      </c>
      <c r="C14" s="16" t="s">
        <v>1333</v>
      </c>
      <c r="D14" s="31" t="s">
        <v>15</v>
      </c>
      <c r="E14" s="18">
        <v>2006</v>
      </c>
      <c r="F14" s="18">
        <v>2006</v>
      </c>
      <c r="G14" s="19">
        <v>1000996</v>
      </c>
      <c r="H14" s="185">
        <f>PRODUCT(G14,14.977)</f>
        <v>14991917.092</v>
      </c>
      <c r="I14" s="46" t="s">
        <v>38</v>
      </c>
    </row>
    <row r="15" spans="1:9" ht="37.5" x14ac:dyDescent="0.45">
      <c r="A15" s="16">
        <v>13</v>
      </c>
      <c r="B15" s="15" t="s">
        <v>1180</v>
      </c>
      <c r="C15" s="16" t="s">
        <v>1333</v>
      </c>
      <c r="D15" s="31" t="s">
        <v>15</v>
      </c>
      <c r="E15" s="18">
        <v>2006</v>
      </c>
      <c r="F15" s="18">
        <v>2006</v>
      </c>
      <c r="G15" s="19">
        <v>161571</v>
      </c>
      <c r="H15" s="185">
        <f>PRODUCT(G15,14.977)</f>
        <v>2419848.8670000001</v>
      </c>
      <c r="I15" s="46" t="s">
        <v>38</v>
      </c>
    </row>
    <row r="16" spans="1:9" ht="37.5" x14ac:dyDescent="0.45">
      <c r="A16" s="16">
        <v>14</v>
      </c>
      <c r="B16" s="15" t="s">
        <v>1181</v>
      </c>
      <c r="C16" s="16" t="s">
        <v>1333</v>
      </c>
      <c r="D16" s="31" t="s">
        <v>15</v>
      </c>
      <c r="E16" s="18">
        <v>2006</v>
      </c>
      <c r="F16" s="18">
        <v>2007</v>
      </c>
      <c r="G16" s="19">
        <v>1855287</v>
      </c>
      <c r="H16" s="185">
        <f t="shared" ref="H16:H24" si="1">PRODUCT(G16,13.359)</f>
        <v>24784779.033</v>
      </c>
      <c r="I16" s="46" t="s">
        <v>17</v>
      </c>
    </row>
    <row r="17" spans="1:9" ht="56.25" x14ac:dyDescent="0.45">
      <c r="A17" s="16">
        <v>15</v>
      </c>
      <c r="B17" s="15" t="s">
        <v>1182</v>
      </c>
      <c r="C17" s="16" t="s">
        <v>1333</v>
      </c>
      <c r="D17" s="31" t="s">
        <v>15</v>
      </c>
      <c r="E17" s="18">
        <v>2007</v>
      </c>
      <c r="F17" s="18">
        <v>2007</v>
      </c>
      <c r="G17" s="19">
        <v>22000</v>
      </c>
      <c r="H17" s="185">
        <f t="shared" si="1"/>
        <v>293898</v>
      </c>
      <c r="I17" s="46" t="s">
        <v>113</v>
      </c>
    </row>
    <row r="18" spans="1:9" ht="37.5" x14ac:dyDescent="0.45">
      <c r="A18" s="16">
        <v>16</v>
      </c>
      <c r="B18" s="15" t="s">
        <v>1183</v>
      </c>
      <c r="C18" s="16" t="s">
        <v>1333</v>
      </c>
      <c r="D18" s="31" t="s">
        <v>15</v>
      </c>
      <c r="E18" s="18">
        <v>2007</v>
      </c>
      <c r="F18" s="18">
        <v>2007</v>
      </c>
      <c r="G18" s="19">
        <v>16000</v>
      </c>
      <c r="H18" s="185">
        <f t="shared" si="1"/>
        <v>213744</v>
      </c>
      <c r="I18" s="46" t="s">
        <v>113</v>
      </c>
    </row>
    <row r="19" spans="1:9" ht="37.5" x14ac:dyDescent="0.45">
      <c r="A19" s="16">
        <v>17</v>
      </c>
      <c r="B19" s="15" t="s">
        <v>1184</v>
      </c>
      <c r="C19" s="16" t="s">
        <v>1333</v>
      </c>
      <c r="D19" s="31" t="s">
        <v>6</v>
      </c>
      <c r="E19" s="18">
        <v>2007</v>
      </c>
      <c r="F19" s="18">
        <v>2007</v>
      </c>
      <c r="G19" s="19">
        <v>24500</v>
      </c>
      <c r="H19" s="185">
        <f t="shared" si="1"/>
        <v>327295.5</v>
      </c>
      <c r="I19" s="46" t="s">
        <v>113</v>
      </c>
    </row>
    <row r="20" spans="1:9" ht="37.5" x14ac:dyDescent="0.45">
      <c r="A20" s="16">
        <v>18</v>
      </c>
      <c r="B20" s="15" t="s">
        <v>1185</v>
      </c>
      <c r="C20" s="16" t="s">
        <v>1333</v>
      </c>
      <c r="D20" s="31" t="s">
        <v>13</v>
      </c>
      <c r="E20" s="18">
        <v>2007</v>
      </c>
      <c r="F20" s="18">
        <v>2007</v>
      </c>
      <c r="G20" s="19">
        <v>30000</v>
      </c>
      <c r="H20" s="185">
        <f t="shared" si="1"/>
        <v>400770</v>
      </c>
      <c r="I20" s="46" t="s">
        <v>113</v>
      </c>
    </row>
    <row r="21" spans="1:9" ht="37.5" x14ac:dyDescent="0.45">
      <c r="A21" s="16">
        <v>19</v>
      </c>
      <c r="B21" s="15" t="s">
        <v>1186</v>
      </c>
      <c r="C21" s="16" t="s">
        <v>1333</v>
      </c>
      <c r="D21" s="31" t="s">
        <v>6</v>
      </c>
      <c r="E21" s="18">
        <v>2007</v>
      </c>
      <c r="F21" s="18">
        <v>2007</v>
      </c>
      <c r="G21" s="19">
        <v>492974</v>
      </c>
      <c r="H21" s="185">
        <f t="shared" si="1"/>
        <v>6585639.6660000002</v>
      </c>
      <c r="I21" s="46" t="s">
        <v>118</v>
      </c>
    </row>
    <row r="22" spans="1:9" ht="37.5" x14ac:dyDescent="0.45">
      <c r="A22" s="16">
        <v>20</v>
      </c>
      <c r="B22" s="15" t="s">
        <v>1187</v>
      </c>
      <c r="C22" s="16" t="s">
        <v>1333</v>
      </c>
      <c r="D22" s="31" t="s">
        <v>6</v>
      </c>
      <c r="E22" s="18">
        <v>2007</v>
      </c>
      <c r="F22" s="18">
        <v>2007</v>
      </c>
      <c r="G22" s="19">
        <v>108910</v>
      </c>
      <c r="H22" s="185">
        <f t="shared" si="1"/>
        <v>1454928.69</v>
      </c>
      <c r="I22" s="46" t="s">
        <v>25</v>
      </c>
    </row>
    <row r="23" spans="1:9" ht="37.5" x14ac:dyDescent="0.45">
      <c r="A23" s="16">
        <v>21</v>
      </c>
      <c r="B23" s="15" t="s">
        <v>1188</v>
      </c>
      <c r="C23" s="16" t="s">
        <v>1333</v>
      </c>
      <c r="D23" s="31" t="s">
        <v>6</v>
      </c>
      <c r="E23" s="18">
        <v>2007</v>
      </c>
      <c r="F23" s="18">
        <v>2007</v>
      </c>
      <c r="G23" s="19">
        <v>29500</v>
      </c>
      <c r="H23" s="185">
        <f t="shared" si="1"/>
        <v>394090.5</v>
      </c>
      <c r="I23" s="46" t="s">
        <v>113</v>
      </c>
    </row>
    <row r="24" spans="1:9" ht="37.5" x14ac:dyDescent="0.45">
      <c r="A24" s="16">
        <v>22</v>
      </c>
      <c r="B24" s="15" t="s">
        <v>1189</v>
      </c>
      <c r="C24" s="16" t="s">
        <v>1333</v>
      </c>
      <c r="D24" s="31" t="s">
        <v>15</v>
      </c>
      <c r="E24" s="18">
        <v>2007</v>
      </c>
      <c r="F24" s="18">
        <v>2007</v>
      </c>
      <c r="G24" s="19">
        <v>907442</v>
      </c>
      <c r="H24" s="185">
        <f t="shared" si="1"/>
        <v>12122517.677999999</v>
      </c>
      <c r="I24" s="46" t="s">
        <v>38</v>
      </c>
    </row>
    <row r="25" spans="1:9" ht="37.5" x14ac:dyDescent="0.45">
      <c r="A25" s="16">
        <v>23</v>
      </c>
      <c r="B25" s="15" t="s">
        <v>119</v>
      </c>
      <c r="C25" s="16" t="s">
        <v>1333</v>
      </c>
      <c r="D25" s="31" t="s">
        <v>35</v>
      </c>
      <c r="E25" s="18">
        <v>2008</v>
      </c>
      <c r="F25" s="18">
        <v>2008</v>
      </c>
      <c r="G25" s="19">
        <v>38207</v>
      </c>
      <c r="H25" s="185">
        <f>PRODUCT(G25,12.542)</f>
        <v>479192.19400000002</v>
      </c>
      <c r="I25" s="46" t="s">
        <v>113</v>
      </c>
    </row>
    <row r="26" spans="1:9" ht="37.5" x14ac:dyDescent="0.45">
      <c r="A26" s="16">
        <v>24</v>
      </c>
      <c r="B26" s="15" t="s">
        <v>1190</v>
      </c>
      <c r="C26" s="16" t="s">
        <v>1333</v>
      </c>
      <c r="D26" s="31" t="s">
        <v>15</v>
      </c>
      <c r="E26" s="18">
        <v>2008</v>
      </c>
      <c r="F26" s="18">
        <v>2008</v>
      </c>
      <c r="G26" s="19">
        <v>12312</v>
      </c>
      <c r="H26" s="185">
        <f>PRODUCT(G26,12.542)</f>
        <v>154417.10399999999</v>
      </c>
      <c r="I26" s="46" t="s">
        <v>113</v>
      </c>
    </row>
    <row r="27" spans="1:9" ht="37.5" x14ac:dyDescent="0.45">
      <c r="A27" s="16">
        <v>25</v>
      </c>
      <c r="B27" s="15" t="s">
        <v>126</v>
      </c>
      <c r="C27" s="16" t="s">
        <v>1333</v>
      </c>
      <c r="D27" s="31" t="s">
        <v>15</v>
      </c>
      <c r="E27" s="18">
        <v>2008</v>
      </c>
      <c r="F27" s="18">
        <v>2008</v>
      </c>
      <c r="G27" s="19">
        <v>52521</v>
      </c>
      <c r="H27" s="185">
        <f>PRODUCT(G27,12.542)</f>
        <v>658718.38199999998</v>
      </c>
      <c r="I27" s="46" t="s">
        <v>25</v>
      </c>
    </row>
    <row r="28" spans="1:9" ht="37.5" x14ac:dyDescent="0.45">
      <c r="A28" s="16">
        <v>26</v>
      </c>
      <c r="B28" s="15" t="s">
        <v>1191</v>
      </c>
      <c r="C28" s="16" t="s">
        <v>1333</v>
      </c>
      <c r="D28" s="31" t="s">
        <v>9</v>
      </c>
      <c r="E28" s="18">
        <v>2008</v>
      </c>
      <c r="F28" s="18">
        <v>2008</v>
      </c>
      <c r="G28" s="19">
        <v>15000</v>
      </c>
      <c r="H28" s="185">
        <f>PRODUCT(G28,12.542)</f>
        <v>188130</v>
      </c>
      <c r="I28" s="46" t="s">
        <v>113</v>
      </c>
    </row>
    <row r="29" spans="1:9" ht="37.5" x14ac:dyDescent="0.45">
      <c r="A29" s="16">
        <v>28</v>
      </c>
      <c r="B29" s="15" t="s">
        <v>1193</v>
      </c>
      <c r="C29" s="16" t="s">
        <v>1333</v>
      </c>
      <c r="D29" s="31" t="s">
        <v>14</v>
      </c>
      <c r="E29" s="18">
        <v>2008</v>
      </c>
      <c r="F29" s="18">
        <v>2008</v>
      </c>
      <c r="G29" s="19">
        <v>67000</v>
      </c>
      <c r="H29" s="185">
        <f>PRODUCT(G29,12.542)</f>
        <v>840314</v>
      </c>
      <c r="I29" s="46" t="s">
        <v>113</v>
      </c>
    </row>
    <row r="30" spans="1:9" ht="37.5" x14ac:dyDescent="0.45">
      <c r="A30" s="16">
        <v>27</v>
      </c>
      <c r="B30" s="15" t="s">
        <v>1192</v>
      </c>
      <c r="C30" s="16" t="s">
        <v>1333</v>
      </c>
      <c r="D30" s="31" t="s">
        <v>34</v>
      </c>
      <c r="E30" s="18">
        <v>2008</v>
      </c>
      <c r="F30" s="18">
        <v>2009</v>
      </c>
      <c r="G30" s="19">
        <v>42000</v>
      </c>
      <c r="H30" s="185">
        <f>PRODUCT(G30,11.456)</f>
        <v>481152</v>
      </c>
      <c r="I30" s="46" t="s">
        <v>113</v>
      </c>
    </row>
    <row r="31" spans="1:9" ht="37.5" x14ac:dyDescent="0.45">
      <c r="A31" s="16">
        <v>29</v>
      </c>
      <c r="B31" s="15" t="s">
        <v>1194</v>
      </c>
      <c r="C31" s="16" t="s">
        <v>1333</v>
      </c>
      <c r="D31" s="31" t="s">
        <v>6</v>
      </c>
      <c r="E31" s="18">
        <v>2008</v>
      </c>
      <c r="F31" s="18">
        <v>2009</v>
      </c>
      <c r="G31" s="19">
        <v>157012</v>
      </c>
      <c r="H31" s="185">
        <f>PRODUCT(G31,11.456)</f>
        <v>1798729.4719999998</v>
      </c>
      <c r="I31" s="46" t="s">
        <v>25</v>
      </c>
    </row>
    <row r="32" spans="1:9" ht="37.5" x14ac:dyDescent="0.45">
      <c r="A32" s="16">
        <v>30</v>
      </c>
      <c r="B32" s="15" t="s">
        <v>1195</v>
      </c>
      <c r="C32" s="16" t="s">
        <v>1333</v>
      </c>
      <c r="D32" s="31" t="s">
        <v>14</v>
      </c>
      <c r="E32" s="18">
        <v>2008</v>
      </c>
      <c r="F32" s="18">
        <v>2009</v>
      </c>
      <c r="G32" s="19">
        <v>15283</v>
      </c>
      <c r="H32" s="185">
        <f>PRODUCT(G32,11.456)</f>
        <v>175082.04799999998</v>
      </c>
      <c r="I32" s="46" t="s">
        <v>113</v>
      </c>
    </row>
    <row r="33" spans="1:9" ht="37.5" x14ac:dyDescent="0.45">
      <c r="A33" s="16">
        <v>31</v>
      </c>
      <c r="B33" s="15" t="s">
        <v>1196</v>
      </c>
      <c r="C33" s="16" t="s">
        <v>1333</v>
      </c>
      <c r="D33" s="31" t="s">
        <v>14</v>
      </c>
      <c r="E33" s="18">
        <v>2008</v>
      </c>
      <c r="F33" s="18">
        <v>2009</v>
      </c>
      <c r="G33" s="19">
        <v>26000</v>
      </c>
      <c r="H33" s="185">
        <f>PRODUCT(G33,11.456)</f>
        <v>297856</v>
      </c>
      <c r="I33" s="46" t="s">
        <v>113</v>
      </c>
    </row>
    <row r="34" spans="1:9" ht="37.5" x14ac:dyDescent="0.45">
      <c r="A34" s="16">
        <v>32</v>
      </c>
      <c r="B34" s="15" t="s">
        <v>1197</v>
      </c>
      <c r="C34" s="16" t="s">
        <v>1333</v>
      </c>
      <c r="D34" s="31" t="s">
        <v>35</v>
      </c>
      <c r="E34" s="18">
        <v>2010</v>
      </c>
      <c r="F34" s="18">
        <v>2010</v>
      </c>
      <c r="G34" s="19">
        <v>454072</v>
      </c>
      <c r="H34" s="185">
        <f>PRODUCT(G34,11.174)</f>
        <v>5073800.5279999999</v>
      </c>
      <c r="I34" s="46" t="s">
        <v>25</v>
      </c>
    </row>
    <row r="35" spans="1:9" ht="37.5" x14ac:dyDescent="0.45">
      <c r="A35" s="16">
        <v>33</v>
      </c>
      <c r="B35" s="15" t="s">
        <v>2921</v>
      </c>
      <c r="C35" s="16" t="s">
        <v>1333</v>
      </c>
      <c r="D35" s="31" t="s">
        <v>6</v>
      </c>
      <c r="E35" s="18">
        <v>2010</v>
      </c>
      <c r="F35" s="18">
        <v>2010</v>
      </c>
      <c r="G35" s="19">
        <v>57500</v>
      </c>
      <c r="H35" s="185">
        <f>PRODUCT(G35,11.174)</f>
        <v>642505</v>
      </c>
      <c r="I35" s="46" t="s">
        <v>113</v>
      </c>
    </row>
    <row r="36" spans="1:9" ht="37.5" x14ac:dyDescent="0.45">
      <c r="A36" s="16">
        <v>34</v>
      </c>
      <c r="B36" s="15" t="s">
        <v>1198</v>
      </c>
      <c r="C36" s="16" t="s">
        <v>1333</v>
      </c>
      <c r="D36" s="31" t="s">
        <v>34</v>
      </c>
      <c r="E36" s="18">
        <v>2011</v>
      </c>
      <c r="F36" s="18">
        <v>2011</v>
      </c>
      <c r="G36" s="19">
        <v>414321</v>
      </c>
      <c r="H36" s="185">
        <f>PRODUCT(G36,10.373)</f>
        <v>4297751.733</v>
      </c>
      <c r="I36" s="46" t="s">
        <v>25</v>
      </c>
    </row>
    <row r="37" spans="1:9" ht="37.5" x14ac:dyDescent="0.45">
      <c r="A37" s="16">
        <v>35</v>
      </c>
      <c r="B37" s="15" t="s">
        <v>1199</v>
      </c>
      <c r="C37" s="16" t="s">
        <v>1333</v>
      </c>
      <c r="D37" s="31" t="s">
        <v>6</v>
      </c>
      <c r="E37" s="18">
        <v>2011</v>
      </c>
      <c r="F37" s="18">
        <v>2011</v>
      </c>
      <c r="G37" s="19">
        <v>48500</v>
      </c>
      <c r="H37" s="185">
        <f>PRODUCT(G37,10.373)</f>
        <v>503090.49999999994</v>
      </c>
      <c r="I37" s="46" t="s">
        <v>113</v>
      </c>
    </row>
    <row r="38" spans="1:9" ht="37.5" x14ac:dyDescent="0.45">
      <c r="A38" s="16">
        <v>36</v>
      </c>
      <c r="B38" s="15" t="s">
        <v>1200</v>
      </c>
      <c r="C38" s="16" t="s">
        <v>1333</v>
      </c>
      <c r="D38" s="31" t="s">
        <v>15</v>
      </c>
      <c r="E38" s="18">
        <v>2011</v>
      </c>
      <c r="F38" s="18">
        <v>2011</v>
      </c>
      <c r="G38" s="19">
        <v>26550</v>
      </c>
      <c r="H38" s="185">
        <f>PRODUCT(G38,10.373)</f>
        <v>275403.14999999997</v>
      </c>
      <c r="I38" s="46" t="s">
        <v>113</v>
      </c>
    </row>
    <row r="39" spans="1:9" ht="37.5" x14ac:dyDescent="0.45">
      <c r="A39" s="16">
        <v>38</v>
      </c>
      <c r="B39" s="15" t="s">
        <v>1207</v>
      </c>
      <c r="C39" s="16" t="s">
        <v>1333</v>
      </c>
      <c r="D39" s="31" t="s">
        <v>9</v>
      </c>
      <c r="E39" s="18">
        <v>2011</v>
      </c>
      <c r="F39" s="18">
        <v>2012</v>
      </c>
      <c r="G39" s="19">
        <v>84000</v>
      </c>
      <c r="H39" s="185">
        <f>PRODUCT(G39,10.555)</f>
        <v>886620</v>
      </c>
      <c r="I39" s="46" t="s">
        <v>115</v>
      </c>
    </row>
    <row r="40" spans="1:9" ht="37.5" x14ac:dyDescent="0.45">
      <c r="A40" s="16">
        <v>39</v>
      </c>
      <c r="B40" s="15" t="s">
        <v>1202</v>
      </c>
      <c r="C40" s="16" t="s">
        <v>1333</v>
      </c>
      <c r="D40" s="31" t="s">
        <v>9</v>
      </c>
      <c r="E40" s="18">
        <v>2012</v>
      </c>
      <c r="F40" s="18">
        <v>2012</v>
      </c>
      <c r="G40" s="19">
        <v>107414</v>
      </c>
      <c r="H40" s="185">
        <f>PRODUCT(G40,10.555)</f>
        <v>1133754.77</v>
      </c>
      <c r="I40" s="46" t="s">
        <v>25</v>
      </c>
    </row>
    <row r="41" spans="1:9" ht="37.5" x14ac:dyDescent="0.45">
      <c r="A41" s="16">
        <v>37</v>
      </c>
      <c r="B41" s="15" t="s">
        <v>1201</v>
      </c>
      <c r="C41" s="16" t="s">
        <v>1333</v>
      </c>
      <c r="D41" s="31" t="s">
        <v>6</v>
      </c>
      <c r="E41" s="18">
        <v>2010</v>
      </c>
      <c r="F41" s="18">
        <v>2013</v>
      </c>
      <c r="G41" s="19">
        <v>1407078</v>
      </c>
      <c r="H41" s="185">
        <f t="shared" ref="H41:H47" si="2">PRODUCT(G41,10.042)</f>
        <v>14129877.276000001</v>
      </c>
      <c r="I41" s="46" t="s">
        <v>17</v>
      </c>
    </row>
    <row r="42" spans="1:9" ht="37.5" x14ac:dyDescent="0.45">
      <c r="A42" s="16">
        <v>40</v>
      </c>
      <c r="B42" s="15" t="s">
        <v>1203</v>
      </c>
      <c r="C42" s="16" t="s">
        <v>1333</v>
      </c>
      <c r="D42" s="31" t="s">
        <v>6</v>
      </c>
      <c r="E42" s="18">
        <v>2012</v>
      </c>
      <c r="F42" s="18">
        <v>2013</v>
      </c>
      <c r="G42" s="19">
        <v>851460</v>
      </c>
      <c r="H42" s="185">
        <f t="shared" si="2"/>
        <v>8550361.3200000003</v>
      </c>
      <c r="I42" s="46" t="s">
        <v>25</v>
      </c>
    </row>
    <row r="43" spans="1:9" ht="37.5" x14ac:dyDescent="0.45">
      <c r="A43" s="16">
        <v>41</v>
      </c>
      <c r="B43" s="15" t="s">
        <v>1204</v>
      </c>
      <c r="C43" s="16" t="s">
        <v>1333</v>
      </c>
      <c r="D43" s="31" t="s">
        <v>6</v>
      </c>
      <c r="E43" s="18">
        <v>2012</v>
      </c>
      <c r="F43" s="18">
        <v>2013</v>
      </c>
      <c r="G43" s="19">
        <v>978114</v>
      </c>
      <c r="H43" s="185">
        <f t="shared" si="2"/>
        <v>9822220.7880000006</v>
      </c>
      <c r="I43" s="46" t="s">
        <v>17</v>
      </c>
    </row>
    <row r="44" spans="1:9" ht="37.5" x14ac:dyDescent="0.45">
      <c r="A44" s="16">
        <v>42</v>
      </c>
      <c r="B44" s="15" t="s">
        <v>1205</v>
      </c>
      <c r="C44" s="16" t="s">
        <v>1333</v>
      </c>
      <c r="D44" s="31" t="s">
        <v>15</v>
      </c>
      <c r="E44" s="18">
        <v>2012</v>
      </c>
      <c r="F44" s="18">
        <v>2013</v>
      </c>
      <c r="G44" s="19">
        <v>99854</v>
      </c>
      <c r="H44" s="185">
        <f t="shared" si="2"/>
        <v>1002733.868</v>
      </c>
      <c r="I44" s="46" t="s">
        <v>25</v>
      </c>
    </row>
    <row r="45" spans="1:9" ht="37.5" x14ac:dyDescent="0.45">
      <c r="A45" s="16">
        <v>43</v>
      </c>
      <c r="B45" s="15" t="s">
        <v>2922</v>
      </c>
      <c r="C45" s="16" t="s">
        <v>1333</v>
      </c>
      <c r="D45" s="31" t="s">
        <v>6</v>
      </c>
      <c r="E45" s="18">
        <v>2013</v>
      </c>
      <c r="F45" s="18">
        <v>2013</v>
      </c>
      <c r="G45" s="19">
        <v>1181872</v>
      </c>
      <c r="H45" s="185">
        <f t="shared" si="2"/>
        <v>11868358.624</v>
      </c>
      <c r="I45" s="46" t="s">
        <v>25</v>
      </c>
    </row>
    <row r="46" spans="1:9" ht="75" x14ac:dyDescent="0.45">
      <c r="A46" s="16">
        <v>44</v>
      </c>
      <c r="B46" s="15" t="s">
        <v>1206</v>
      </c>
      <c r="C46" s="16" t="s">
        <v>1333</v>
      </c>
      <c r="D46" s="31" t="s">
        <v>31</v>
      </c>
      <c r="E46" s="18">
        <v>2013</v>
      </c>
      <c r="F46" s="18">
        <v>2013</v>
      </c>
      <c r="G46" s="19">
        <v>35000</v>
      </c>
      <c r="H46" s="185">
        <f t="shared" si="2"/>
        <v>351470</v>
      </c>
      <c r="I46" s="46" t="s">
        <v>113</v>
      </c>
    </row>
    <row r="47" spans="1:9" ht="37.5" x14ac:dyDescent="0.45">
      <c r="A47" s="16">
        <v>45</v>
      </c>
      <c r="B47" s="15" t="s">
        <v>1208</v>
      </c>
      <c r="C47" s="16" t="s">
        <v>1333</v>
      </c>
      <c r="D47" s="31" t="s">
        <v>9</v>
      </c>
      <c r="E47" s="18">
        <v>2013</v>
      </c>
      <c r="F47" s="18">
        <v>2013</v>
      </c>
      <c r="G47" s="19">
        <v>48000</v>
      </c>
      <c r="H47" s="185">
        <f t="shared" si="2"/>
        <v>482016</v>
      </c>
      <c r="I47" s="46" t="s">
        <v>115</v>
      </c>
    </row>
    <row r="48" spans="1:9" ht="37.5" x14ac:dyDescent="0.45">
      <c r="A48" s="16">
        <v>46</v>
      </c>
      <c r="B48" s="15" t="s">
        <v>2799</v>
      </c>
      <c r="C48" s="16" t="s">
        <v>1333</v>
      </c>
      <c r="D48" s="31" t="s">
        <v>15</v>
      </c>
      <c r="E48" s="18">
        <v>2013</v>
      </c>
      <c r="F48" s="18">
        <v>2014</v>
      </c>
      <c r="G48" s="19">
        <v>882829</v>
      </c>
      <c r="H48" s="185">
        <f>PRODUCT(G48,9.191)</f>
        <v>8114081.3390000006</v>
      </c>
      <c r="I48" s="46" t="s">
        <v>17</v>
      </c>
    </row>
    <row r="49" spans="1:9" ht="37.5" x14ac:dyDescent="0.45">
      <c r="A49" s="16">
        <v>47</v>
      </c>
      <c r="B49" s="15" t="s">
        <v>1209</v>
      </c>
      <c r="C49" s="16" t="s">
        <v>1333</v>
      </c>
      <c r="D49" s="31" t="s">
        <v>6</v>
      </c>
      <c r="E49" s="18">
        <v>2013</v>
      </c>
      <c r="F49" s="18">
        <v>2014</v>
      </c>
      <c r="G49" s="19">
        <v>385306</v>
      </c>
      <c r="H49" s="185">
        <f>PRODUCT(G49,9.191)</f>
        <v>3541347.4460000005</v>
      </c>
      <c r="I49" s="46" t="s">
        <v>17</v>
      </c>
    </row>
    <row r="50" spans="1:9" ht="56.25" x14ac:dyDescent="0.45">
      <c r="A50" s="16">
        <v>48</v>
      </c>
      <c r="B50" s="15" t="s">
        <v>1210</v>
      </c>
      <c r="C50" s="16" t="s">
        <v>1333</v>
      </c>
      <c r="D50" s="31" t="s">
        <v>13</v>
      </c>
      <c r="E50" s="18">
        <v>2014</v>
      </c>
      <c r="F50" s="18">
        <v>2014</v>
      </c>
      <c r="G50" s="19">
        <v>142000</v>
      </c>
      <c r="H50" s="185">
        <f>PRODUCT(G50,9.191)</f>
        <v>1305122</v>
      </c>
      <c r="I50" s="46" t="s">
        <v>115</v>
      </c>
    </row>
    <row r="51" spans="1:9" ht="37.5" x14ac:dyDescent="0.45">
      <c r="A51" s="16">
        <v>49</v>
      </c>
      <c r="B51" s="15" t="s">
        <v>1211</v>
      </c>
      <c r="C51" s="16" t="s">
        <v>1333</v>
      </c>
      <c r="D51" s="31" t="s">
        <v>15</v>
      </c>
      <c r="E51" s="18">
        <v>2014</v>
      </c>
      <c r="F51" s="18">
        <v>2014</v>
      </c>
      <c r="G51" s="19">
        <v>226311</v>
      </c>
      <c r="H51" s="185">
        <f>PRODUCT(G51,9.191)</f>
        <v>2080024.4010000001</v>
      </c>
      <c r="I51" s="46" t="s">
        <v>25</v>
      </c>
    </row>
    <row r="52" spans="1:9" ht="75" x14ac:dyDescent="0.45">
      <c r="A52" s="16">
        <v>50</v>
      </c>
      <c r="B52" s="15" t="s">
        <v>1212</v>
      </c>
      <c r="C52" s="16" t="s">
        <v>1333</v>
      </c>
      <c r="D52" s="31" t="s">
        <v>15</v>
      </c>
      <c r="E52" s="18">
        <v>2014</v>
      </c>
      <c r="F52" s="18">
        <v>2014</v>
      </c>
      <c r="G52" s="19">
        <v>72688</v>
      </c>
      <c r="H52" s="185">
        <f>PRODUCT(G52,9.191)</f>
        <v>668075.40800000005</v>
      </c>
      <c r="I52" s="46" t="s">
        <v>127</v>
      </c>
    </row>
    <row r="53" spans="1:9" ht="75" x14ac:dyDescent="0.45">
      <c r="A53" s="16">
        <v>51</v>
      </c>
      <c r="B53" s="15" t="s">
        <v>1213</v>
      </c>
      <c r="C53" s="16" t="s">
        <v>1333</v>
      </c>
      <c r="D53" s="31" t="s">
        <v>15</v>
      </c>
      <c r="E53" s="18">
        <v>2014</v>
      </c>
      <c r="F53" s="18">
        <v>2015</v>
      </c>
      <c r="G53" s="19">
        <v>105000</v>
      </c>
      <c r="H53" s="185">
        <f>PRODUCT(G53,8.568)</f>
        <v>899640</v>
      </c>
      <c r="I53" s="46" t="s">
        <v>113</v>
      </c>
    </row>
    <row r="54" spans="1:9" ht="37.5" x14ac:dyDescent="0.45">
      <c r="A54" s="16">
        <v>52</v>
      </c>
      <c r="B54" s="15" t="s">
        <v>122</v>
      </c>
      <c r="C54" s="16" t="s">
        <v>1333</v>
      </c>
      <c r="D54" s="31" t="s">
        <v>14</v>
      </c>
      <c r="E54" s="18">
        <v>2014</v>
      </c>
      <c r="F54" s="18">
        <v>2015</v>
      </c>
      <c r="G54" s="19">
        <v>228125</v>
      </c>
      <c r="H54" s="185">
        <f>PRODUCT(G54,8.568)</f>
        <v>1954575</v>
      </c>
      <c r="I54" s="46" t="s">
        <v>38</v>
      </c>
    </row>
    <row r="55" spans="1:9" ht="37.5" x14ac:dyDescent="0.45">
      <c r="A55" s="16">
        <v>53</v>
      </c>
      <c r="B55" s="15" t="s">
        <v>1209</v>
      </c>
      <c r="C55" s="16" t="s">
        <v>1333</v>
      </c>
      <c r="D55" s="31" t="s">
        <v>6</v>
      </c>
      <c r="E55" s="18">
        <v>2014</v>
      </c>
      <c r="F55" s="18">
        <v>2015</v>
      </c>
      <c r="G55" s="19">
        <v>46802</v>
      </c>
      <c r="H55" s="185">
        <f>PRODUCT(G55,8.568)</f>
        <v>400999.53599999996</v>
      </c>
      <c r="I55" s="46" t="s">
        <v>25</v>
      </c>
    </row>
    <row r="56" spans="1:9" ht="56.25" x14ac:dyDescent="0.45">
      <c r="A56" s="16">
        <v>54</v>
      </c>
      <c r="B56" s="15" t="s">
        <v>1214</v>
      </c>
      <c r="C56" s="16" t="s">
        <v>1333</v>
      </c>
      <c r="D56" s="31" t="s">
        <v>15</v>
      </c>
      <c r="E56" s="18">
        <v>2015</v>
      </c>
      <c r="F56" s="18">
        <v>2015</v>
      </c>
      <c r="G56" s="19">
        <v>22288</v>
      </c>
      <c r="H56" s="185">
        <f>PRODUCT(G56,8.568)</f>
        <v>190963.584</v>
      </c>
      <c r="I56" s="46" t="s">
        <v>1215</v>
      </c>
    </row>
    <row r="57" spans="1:9" ht="56.25" x14ac:dyDescent="0.45">
      <c r="A57" s="16">
        <v>55</v>
      </c>
      <c r="B57" s="15" t="s">
        <v>1216</v>
      </c>
      <c r="C57" s="16" t="s">
        <v>1333</v>
      </c>
      <c r="D57" s="31" t="s">
        <v>6</v>
      </c>
      <c r="E57" s="18">
        <v>2015</v>
      </c>
      <c r="F57" s="18">
        <v>2015</v>
      </c>
      <c r="G57" s="19">
        <v>184990</v>
      </c>
      <c r="H57" s="185">
        <f>PRODUCT(G57,8.568)</f>
        <v>1584994.3199999998</v>
      </c>
      <c r="I57" s="46" t="s">
        <v>17</v>
      </c>
    </row>
    <row r="58" spans="1:9" ht="56.25" x14ac:dyDescent="0.45">
      <c r="A58" s="16">
        <v>56</v>
      </c>
      <c r="B58" s="15" t="s">
        <v>1217</v>
      </c>
      <c r="C58" s="16" t="s">
        <v>1333</v>
      </c>
      <c r="D58" s="31" t="s">
        <v>6</v>
      </c>
      <c r="E58" s="18">
        <v>2015</v>
      </c>
      <c r="F58" s="18">
        <v>2016</v>
      </c>
      <c r="G58" s="19">
        <v>57230</v>
      </c>
      <c r="H58" s="185">
        <f>PRODUCT(G58,7.971)</f>
        <v>456180.33</v>
      </c>
      <c r="I58" s="46" t="s">
        <v>113</v>
      </c>
    </row>
    <row r="59" spans="1:9" ht="75" x14ac:dyDescent="0.45">
      <c r="A59" s="16">
        <v>57</v>
      </c>
      <c r="B59" s="15" t="s">
        <v>1218</v>
      </c>
      <c r="C59" s="16" t="s">
        <v>1333</v>
      </c>
      <c r="D59" s="31" t="s">
        <v>15</v>
      </c>
      <c r="E59" s="18">
        <v>2016</v>
      </c>
      <c r="F59" s="18">
        <v>2016</v>
      </c>
      <c r="G59" s="19">
        <v>4900</v>
      </c>
      <c r="H59" s="185">
        <f>PRODUCT(G59,7.971)</f>
        <v>39057.9</v>
      </c>
      <c r="I59" s="46" t="s">
        <v>113</v>
      </c>
    </row>
    <row r="60" spans="1:9" ht="37.5" x14ac:dyDescent="0.45">
      <c r="A60" s="16">
        <v>58</v>
      </c>
      <c r="B60" s="15" t="s">
        <v>129</v>
      </c>
      <c r="C60" s="16" t="s">
        <v>1333</v>
      </c>
      <c r="D60" s="31" t="s">
        <v>15</v>
      </c>
      <c r="E60" s="18">
        <v>2016</v>
      </c>
      <c r="F60" s="18">
        <v>2016</v>
      </c>
      <c r="G60" s="19">
        <v>12322</v>
      </c>
      <c r="H60" s="185">
        <f>PRODUCT(G60,7.971)</f>
        <v>98218.661999999997</v>
      </c>
      <c r="I60" s="46" t="s">
        <v>113</v>
      </c>
    </row>
    <row r="61" spans="1:9" ht="37.5" x14ac:dyDescent="0.45">
      <c r="A61" s="16">
        <v>59</v>
      </c>
      <c r="B61" s="15" t="s">
        <v>130</v>
      </c>
      <c r="C61" s="16" t="s">
        <v>1333</v>
      </c>
      <c r="D61" s="31" t="s">
        <v>15</v>
      </c>
      <c r="E61" s="18">
        <v>2016</v>
      </c>
      <c r="F61" s="18">
        <v>2016</v>
      </c>
      <c r="G61" s="19">
        <v>12302</v>
      </c>
      <c r="H61" s="185">
        <f>PRODUCT(G61,7.971)</f>
        <v>98059.241999999998</v>
      </c>
      <c r="I61" s="46" t="s">
        <v>113</v>
      </c>
    </row>
    <row r="62" spans="1:9" ht="37.5" x14ac:dyDescent="0.45">
      <c r="A62" s="16">
        <v>60</v>
      </c>
      <c r="B62" s="15" t="s">
        <v>121</v>
      </c>
      <c r="C62" s="16" t="s">
        <v>1333</v>
      </c>
      <c r="D62" s="31" t="s">
        <v>14</v>
      </c>
      <c r="E62" s="18">
        <v>2016</v>
      </c>
      <c r="F62" s="18">
        <v>2016</v>
      </c>
      <c r="G62" s="19">
        <v>39500</v>
      </c>
      <c r="H62" s="185">
        <f>PRODUCT(G62,7.971)</f>
        <v>314854.5</v>
      </c>
      <c r="I62" s="46" t="s">
        <v>113</v>
      </c>
    </row>
    <row r="63" spans="1:9" ht="37.5" x14ac:dyDescent="0.45">
      <c r="A63" s="16">
        <v>61</v>
      </c>
      <c r="B63" s="15" t="s">
        <v>114</v>
      </c>
      <c r="C63" s="16" t="s">
        <v>1333</v>
      </c>
      <c r="D63" s="31" t="s">
        <v>6</v>
      </c>
      <c r="E63" s="18">
        <v>2016</v>
      </c>
      <c r="F63" s="18">
        <v>2017</v>
      </c>
      <c r="G63" s="19">
        <v>167500</v>
      </c>
      <c r="H63" s="185">
        <f t="shared" ref="H63:H68" si="3">PRODUCT(G63,7.241)</f>
        <v>1212867.5</v>
      </c>
      <c r="I63" s="46" t="s">
        <v>113</v>
      </c>
    </row>
    <row r="64" spans="1:9" ht="37.5" x14ac:dyDescent="0.45">
      <c r="A64" s="16">
        <v>62</v>
      </c>
      <c r="B64" s="15" t="s">
        <v>120</v>
      </c>
      <c r="C64" s="16" t="s">
        <v>1333</v>
      </c>
      <c r="D64" s="31" t="s">
        <v>13</v>
      </c>
      <c r="E64" s="18">
        <v>2016</v>
      </c>
      <c r="F64" s="18">
        <v>2017</v>
      </c>
      <c r="G64" s="19">
        <v>194000</v>
      </c>
      <c r="H64" s="185">
        <f t="shared" si="3"/>
        <v>1404754</v>
      </c>
      <c r="I64" s="46" t="s">
        <v>113</v>
      </c>
    </row>
    <row r="65" spans="1:9" ht="37.5" x14ac:dyDescent="0.45">
      <c r="A65" s="16">
        <v>63</v>
      </c>
      <c r="B65" s="15" t="s">
        <v>117</v>
      </c>
      <c r="C65" s="16" t="s">
        <v>1333</v>
      </c>
      <c r="D65" s="31" t="s">
        <v>31</v>
      </c>
      <c r="E65" s="18">
        <v>2016</v>
      </c>
      <c r="F65" s="18">
        <v>2017</v>
      </c>
      <c r="G65" s="19">
        <v>479990</v>
      </c>
      <c r="H65" s="185">
        <f t="shared" si="3"/>
        <v>3475607.59</v>
      </c>
      <c r="I65" s="46" t="s">
        <v>118</v>
      </c>
    </row>
    <row r="66" spans="1:9" ht="56.25" x14ac:dyDescent="0.45">
      <c r="A66" s="16">
        <v>64</v>
      </c>
      <c r="B66" s="15" t="s">
        <v>1659</v>
      </c>
      <c r="C66" s="16" t="s">
        <v>1333</v>
      </c>
      <c r="D66" s="31" t="s">
        <v>15</v>
      </c>
      <c r="E66" s="18">
        <v>2017</v>
      </c>
      <c r="F66" s="18">
        <v>2017</v>
      </c>
      <c r="G66" s="19">
        <v>31903.66</v>
      </c>
      <c r="H66" s="185">
        <f t="shared" si="3"/>
        <v>231014.40205999999</v>
      </c>
      <c r="I66" s="46" t="s">
        <v>128</v>
      </c>
    </row>
    <row r="67" spans="1:9" ht="112.5" x14ac:dyDescent="0.45">
      <c r="A67" s="16">
        <v>65</v>
      </c>
      <c r="B67" s="15" t="s">
        <v>2800</v>
      </c>
      <c r="C67" s="16" t="s">
        <v>1333</v>
      </c>
      <c r="D67" s="31" t="s">
        <v>15</v>
      </c>
      <c r="E67" s="18">
        <v>2017</v>
      </c>
      <c r="F67" s="18">
        <v>2017</v>
      </c>
      <c r="G67" s="19">
        <v>17877.240000000002</v>
      </c>
      <c r="H67" s="185">
        <f t="shared" si="3"/>
        <v>129449.09484000001</v>
      </c>
      <c r="I67" s="46" t="s">
        <v>380</v>
      </c>
    </row>
    <row r="68" spans="1:9" ht="93.75" x14ac:dyDescent="0.45">
      <c r="A68" s="16">
        <v>66</v>
      </c>
      <c r="B68" s="15" t="s">
        <v>544</v>
      </c>
      <c r="C68" s="16" t="s">
        <v>1333</v>
      </c>
      <c r="D68" s="31" t="s">
        <v>6</v>
      </c>
      <c r="E68" s="18">
        <v>2017</v>
      </c>
      <c r="F68" s="18">
        <v>2017</v>
      </c>
      <c r="G68" s="19">
        <v>39825</v>
      </c>
      <c r="H68" s="185">
        <f t="shared" si="3"/>
        <v>288372.82500000001</v>
      </c>
      <c r="I68" s="46" t="s">
        <v>25</v>
      </c>
    </row>
    <row r="69" spans="1:9" ht="37.5" x14ac:dyDescent="0.45">
      <c r="A69" s="16">
        <v>67</v>
      </c>
      <c r="B69" s="15" t="s">
        <v>123</v>
      </c>
      <c r="C69" s="16" t="s">
        <v>1333</v>
      </c>
      <c r="D69" s="31" t="s">
        <v>14</v>
      </c>
      <c r="E69" s="18">
        <v>2016</v>
      </c>
      <c r="F69" s="18">
        <v>2018</v>
      </c>
      <c r="G69" s="19">
        <v>1933484</v>
      </c>
      <c r="H69" s="185">
        <f>PRODUCT(G69,6.289)</f>
        <v>12159680.876</v>
      </c>
      <c r="I69" s="46" t="s">
        <v>38</v>
      </c>
    </row>
    <row r="70" spans="1:9" ht="37.5" x14ac:dyDescent="0.45">
      <c r="A70" s="16">
        <v>68</v>
      </c>
      <c r="B70" s="15" t="s">
        <v>1679</v>
      </c>
      <c r="C70" s="16" t="s">
        <v>1333</v>
      </c>
      <c r="D70" s="31" t="s">
        <v>13</v>
      </c>
      <c r="E70" s="18">
        <v>2016</v>
      </c>
      <c r="F70" s="18">
        <v>2018</v>
      </c>
      <c r="G70" s="19">
        <v>90850</v>
      </c>
      <c r="H70" s="185">
        <f>PRODUCT(G70,6.289)</f>
        <v>571355.65</v>
      </c>
      <c r="I70" s="46" t="s">
        <v>134</v>
      </c>
    </row>
    <row r="71" spans="1:9" ht="37.5" x14ac:dyDescent="0.45">
      <c r="A71" s="16">
        <v>69</v>
      </c>
      <c r="B71" s="15" t="s">
        <v>116</v>
      </c>
      <c r="C71" s="16" t="s">
        <v>1333</v>
      </c>
      <c r="D71" s="31" t="s">
        <v>9</v>
      </c>
      <c r="E71" s="18">
        <v>2017</v>
      </c>
      <c r="F71" s="18">
        <v>2018</v>
      </c>
      <c r="G71" s="19">
        <v>1759333</v>
      </c>
      <c r="H71" s="185">
        <f>PRODUCT(G71,6.289)</f>
        <v>11064445.237</v>
      </c>
      <c r="I71" s="46" t="s">
        <v>38</v>
      </c>
    </row>
    <row r="72" spans="1:9" ht="93.75" x14ac:dyDescent="0.45">
      <c r="A72" s="16">
        <v>70</v>
      </c>
      <c r="B72" s="15" t="s">
        <v>2923</v>
      </c>
      <c r="C72" s="16" t="s">
        <v>1333</v>
      </c>
      <c r="D72" s="31" t="s">
        <v>15</v>
      </c>
      <c r="E72" s="18">
        <v>2017</v>
      </c>
      <c r="F72" s="18">
        <v>2018</v>
      </c>
      <c r="G72" s="19">
        <v>981076</v>
      </c>
      <c r="H72" s="185">
        <f>PRODUCT(G72,6.289)</f>
        <v>6169986.9639999997</v>
      </c>
      <c r="I72" s="46" t="s">
        <v>1219</v>
      </c>
    </row>
    <row r="73" spans="1:9" ht="37.5" x14ac:dyDescent="0.45">
      <c r="A73" s="16">
        <v>71</v>
      </c>
      <c r="B73" s="15" t="s">
        <v>1220</v>
      </c>
      <c r="C73" s="16" t="s">
        <v>1333</v>
      </c>
      <c r="D73" s="31" t="s">
        <v>13</v>
      </c>
      <c r="E73" s="18">
        <v>2016</v>
      </c>
      <c r="F73" s="18">
        <v>2019</v>
      </c>
      <c r="G73" s="19">
        <v>18000</v>
      </c>
      <c r="H73" s="185">
        <f t="shared" ref="H73:H78" si="4">PRODUCT(G73,5.114)</f>
        <v>92052</v>
      </c>
      <c r="I73" s="46" t="s">
        <v>38</v>
      </c>
    </row>
    <row r="74" spans="1:9" ht="56.25" x14ac:dyDescent="0.45">
      <c r="A74" s="16">
        <v>72</v>
      </c>
      <c r="B74" s="15" t="s">
        <v>567</v>
      </c>
      <c r="C74" s="16" t="s">
        <v>1333</v>
      </c>
      <c r="D74" s="31" t="s">
        <v>15</v>
      </c>
      <c r="E74" s="18">
        <v>2018</v>
      </c>
      <c r="F74" s="18">
        <v>2019</v>
      </c>
      <c r="G74" s="19">
        <v>2473465</v>
      </c>
      <c r="H74" s="185">
        <f t="shared" si="4"/>
        <v>12649300.01</v>
      </c>
      <c r="I74" s="46" t="s">
        <v>25</v>
      </c>
    </row>
    <row r="75" spans="1:9" ht="75" x14ac:dyDescent="0.45">
      <c r="A75" s="16">
        <v>73</v>
      </c>
      <c r="B75" s="15" t="s">
        <v>2801</v>
      </c>
      <c r="C75" s="16" t="s">
        <v>1333</v>
      </c>
      <c r="D75" s="31" t="s">
        <v>14</v>
      </c>
      <c r="E75" s="18">
        <v>2018</v>
      </c>
      <c r="F75" s="18">
        <v>2019</v>
      </c>
      <c r="G75" s="19">
        <v>1418146</v>
      </c>
      <c r="H75" s="185">
        <f t="shared" si="4"/>
        <v>7252398.6439999994</v>
      </c>
      <c r="I75" s="46" t="s">
        <v>38</v>
      </c>
    </row>
    <row r="76" spans="1:9" ht="37.5" x14ac:dyDescent="0.45">
      <c r="A76" s="16">
        <v>74</v>
      </c>
      <c r="B76" s="15" t="s">
        <v>1221</v>
      </c>
      <c r="C76" s="16" t="s">
        <v>1333</v>
      </c>
      <c r="D76" s="31" t="s">
        <v>6</v>
      </c>
      <c r="E76" s="18">
        <v>2019</v>
      </c>
      <c r="F76" s="18">
        <v>2019</v>
      </c>
      <c r="G76" s="19">
        <v>8850</v>
      </c>
      <c r="H76" s="185">
        <f t="shared" si="4"/>
        <v>45258.9</v>
      </c>
      <c r="I76" s="46" t="s">
        <v>25</v>
      </c>
    </row>
    <row r="77" spans="1:9" ht="37.5" x14ac:dyDescent="0.45">
      <c r="A77" s="16">
        <v>75</v>
      </c>
      <c r="B77" s="15" t="s">
        <v>1222</v>
      </c>
      <c r="C77" s="16" t="s">
        <v>1333</v>
      </c>
      <c r="D77" s="31" t="s">
        <v>15</v>
      </c>
      <c r="E77" s="18">
        <v>2019</v>
      </c>
      <c r="F77" s="18">
        <v>2019</v>
      </c>
      <c r="G77" s="19">
        <v>53016</v>
      </c>
      <c r="H77" s="185">
        <f t="shared" si="4"/>
        <v>271123.82400000002</v>
      </c>
      <c r="I77" s="46" t="s">
        <v>25</v>
      </c>
    </row>
    <row r="78" spans="1:9" ht="75" x14ac:dyDescent="0.45">
      <c r="A78" s="16">
        <v>76</v>
      </c>
      <c r="B78" s="15" t="s">
        <v>2924</v>
      </c>
      <c r="C78" s="16" t="s">
        <v>1333</v>
      </c>
      <c r="D78" s="31" t="s">
        <v>15</v>
      </c>
      <c r="E78" s="18">
        <v>2019</v>
      </c>
      <c r="F78" s="18">
        <v>2019</v>
      </c>
      <c r="G78" s="19">
        <v>237818</v>
      </c>
      <c r="H78" s="185">
        <f t="shared" si="4"/>
        <v>1216201.2519999999</v>
      </c>
      <c r="I78" s="46" t="s">
        <v>25</v>
      </c>
    </row>
    <row r="79" spans="1:9" ht="37.5" x14ac:dyDescent="0.45">
      <c r="A79" s="16">
        <v>77</v>
      </c>
      <c r="B79" s="15" t="s">
        <v>2802</v>
      </c>
      <c r="C79" s="16" t="s">
        <v>1333</v>
      </c>
      <c r="D79" s="31" t="s">
        <v>13</v>
      </c>
      <c r="E79" s="18">
        <v>2017</v>
      </c>
      <c r="F79" s="18">
        <v>2020</v>
      </c>
      <c r="G79" s="19">
        <v>3310253</v>
      </c>
      <c r="H79" s="185">
        <f t="shared" ref="H79:H84" si="5">PRODUCT(G79,4.348)</f>
        <v>14392980.044</v>
      </c>
      <c r="I79" s="46" t="s">
        <v>38</v>
      </c>
    </row>
    <row r="80" spans="1:9" ht="112.5" x14ac:dyDescent="0.45">
      <c r="A80" s="16">
        <v>78</v>
      </c>
      <c r="B80" s="15" t="s">
        <v>569</v>
      </c>
      <c r="C80" s="16" t="s">
        <v>1333</v>
      </c>
      <c r="D80" s="31" t="s">
        <v>15</v>
      </c>
      <c r="E80" s="18">
        <v>2018</v>
      </c>
      <c r="F80" s="18">
        <v>2020</v>
      </c>
      <c r="G80" s="19">
        <v>28000</v>
      </c>
      <c r="H80" s="185">
        <f t="shared" si="5"/>
        <v>121744</v>
      </c>
      <c r="I80" s="46" t="s">
        <v>113</v>
      </c>
    </row>
    <row r="81" spans="1:9" ht="56.25" x14ac:dyDescent="0.45">
      <c r="A81" s="16">
        <v>79</v>
      </c>
      <c r="B81" s="15" t="s">
        <v>568</v>
      </c>
      <c r="C81" s="16" t="s">
        <v>1333</v>
      </c>
      <c r="D81" s="31" t="s">
        <v>14</v>
      </c>
      <c r="E81" s="18">
        <v>2018</v>
      </c>
      <c r="F81" s="18">
        <v>2020</v>
      </c>
      <c r="G81" s="19">
        <v>993197</v>
      </c>
      <c r="H81" s="185">
        <f t="shared" si="5"/>
        <v>4318420.5559999999</v>
      </c>
      <c r="I81" s="46" t="s">
        <v>25</v>
      </c>
    </row>
    <row r="82" spans="1:9" ht="37.5" x14ac:dyDescent="0.45">
      <c r="A82" s="16">
        <v>80</v>
      </c>
      <c r="B82" s="15" t="s">
        <v>1223</v>
      </c>
      <c r="C82" s="16" t="s">
        <v>1333</v>
      </c>
      <c r="D82" s="31" t="s">
        <v>15</v>
      </c>
      <c r="E82" s="18">
        <v>2019</v>
      </c>
      <c r="F82" s="18">
        <v>2020</v>
      </c>
      <c r="G82" s="19">
        <v>372077</v>
      </c>
      <c r="H82" s="185">
        <f t="shared" si="5"/>
        <v>1617790.7959999999</v>
      </c>
      <c r="I82" s="46" t="s">
        <v>25</v>
      </c>
    </row>
    <row r="83" spans="1:9" ht="37.5" x14ac:dyDescent="0.45">
      <c r="A83" s="16">
        <v>81</v>
      </c>
      <c r="B83" s="15" t="s">
        <v>2803</v>
      </c>
      <c r="C83" s="16" t="s">
        <v>1333</v>
      </c>
      <c r="D83" s="31" t="s">
        <v>15</v>
      </c>
      <c r="E83" s="18">
        <v>2019</v>
      </c>
      <c r="F83" s="18">
        <v>2020</v>
      </c>
      <c r="G83" s="19">
        <v>81723</v>
      </c>
      <c r="H83" s="185">
        <f t="shared" si="5"/>
        <v>355331.60399999999</v>
      </c>
      <c r="I83" s="46" t="s">
        <v>25</v>
      </c>
    </row>
    <row r="84" spans="1:9" ht="75" x14ac:dyDescent="0.45">
      <c r="A84" s="16">
        <v>82</v>
      </c>
      <c r="B84" s="15" t="s">
        <v>606</v>
      </c>
      <c r="C84" s="16" t="s">
        <v>1333</v>
      </c>
      <c r="D84" s="31" t="s">
        <v>13</v>
      </c>
      <c r="E84" s="18">
        <v>2020</v>
      </c>
      <c r="F84" s="18">
        <v>2020</v>
      </c>
      <c r="G84" s="19">
        <v>422373</v>
      </c>
      <c r="H84" s="185">
        <f t="shared" si="5"/>
        <v>1836477.804</v>
      </c>
      <c r="I84" s="46" t="s">
        <v>25</v>
      </c>
    </row>
    <row r="85" spans="1:9" ht="112.5" x14ac:dyDescent="0.45">
      <c r="A85" s="16">
        <v>83</v>
      </c>
      <c r="B85" s="15" t="s">
        <v>1224</v>
      </c>
      <c r="C85" s="16" t="s">
        <v>1333</v>
      </c>
      <c r="D85" s="31" t="s">
        <v>13</v>
      </c>
      <c r="E85" s="18">
        <v>2020</v>
      </c>
      <c r="F85" s="18">
        <v>2021</v>
      </c>
      <c r="G85" s="19">
        <v>1294075</v>
      </c>
      <c r="H85" s="185">
        <f>PRODUCT(G85,3.5)</f>
        <v>4529262.5</v>
      </c>
      <c r="I85" s="46" t="s">
        <v>1758</v>
      </c>
    </row>
    <row r="86" spans="1:9" ht="37.5" x14ac:dyDescent="0.45">
      <c r="A86" s="16">
        <v>84</v>
      </c>
      <c r="B86" s="15" t="s">
        <v>1678</v>
      </c>
      <c r="C86" s="16" t="s">
        <v>1333</v>
      </c>
      <c r="D86" s="31" t="s">
        <v>15</v>
      </c>
      <c r="E86" s="18">
        <v>2020</v>
      </c>
      <c r="F86" s="18">
        <v>2021</v>
      </c>
      <c r="G86" s="19">
        <v>200586.89</v>
      </c>
      <c r="H86" s="185">
        <f>PRODUCT(G86,3.5)</f>
        <v>702054.11499999999</v>
      </c>
      <c r="I86" s="46" t="s">
        <v>134</v>
      </c>
    </row>
    <row r="87" spans="1:9" ht="56.25" x14ac:dyDescent="0.45">
      <c r="A87" s="16">
        <v>85</v>
      </c>
      <c r="B87" s="58" t="s">
        <v>2925</v>
      </c>
      <c r="C87" s="16" t="s">
        <v>1333</v>
      </c>
      <c r="D87" s="59" t="s">
        <v>15</v>
      </c>
      <c r="E87" s="60">
        <v>2021</v>
      </c>
      <c r="F87" s="60">
        <v>2021</v>
      </c>
      <c r="G87" s="61">
        <v>21277</v>
      </c>
      <c r="H87" s="185">
        <f>PRODUCT(G87,3.5)</f>
        <v>74469.5</v>
      </c>
      <c r="I87" s="165" t="s">
        <v>25</v>
      </c>
    </row>
    <row r="88" spans="1:9" ht="37.5" x14ac:dyDescent="0.45">
      <c r="A88" s="16">
        <v>86</v>
      </c>
      <c r="B88" s="58" t="s">
        <v>2926</v>
      </c>
      <c r="C88" s="16" t="s">
        <v>1333</v>
      </c>
      <c r="D88" s="59" t="s">
        <v>6</v>
      </c>
      <c r="E88" s="60">
        <v>2021</v>
      </c>
      <c r="F88" s="60">
        <v>2021</v>
      </c>
      <c r="G88" s="61">
        <v>93220</v>
      </c>
      <c r="H88" s="185">
        <f>PRODUCT(G88,3.5)</f>
        <v>326270</v>
      </c>
      <c r="I88" s="165" t="s">
        <v>25</v>
      </c>
    </row>
    <row r="89" spans="1:9" ht="37.5" x14ac:dyDescent="0.45">
      <c r="A89" s="16">
        <v>87</v>
      </c>
      <c r="B89" s="58" t="s">
        <v>2927</v>
      </c>
      <c r="C89" s="16" t="s">
        <v>1333</v>
      </c>
      <c r="D89" s="59" t="s">
        <v>14</v>
      </c>
      <c r="E89" s="60">
        <v>2019</v>
      </c>
      <c r="F89" s="60">
        <v>2022</v>
      </c>
      <c r="G89" s="61">
        <v>30000</v>
      </c>
      <c r="H89" s="185">
        <f t="shared" ref="H89:H94" si="6">PRODUCT(G89,2.113)</f>
        <v>63390</v>
      </c>
      <c r="I89" s="165" t="s">
        <v>113</v>
      </c>
    </row>
    <row r="90" spans="1:9" ht="56.25" x14ac:dyDescent="0.45">
      <c r="A90" s="16">
        <v>88</v>
      </c>
      <c r="B90" s="58" t="s">
        <v>2928</v>
      </c>
      <c r="C90" s="16" t="s">
        <v>1333</v>
      </c>
      <c r="D90" s="59" t="s">
        <v>14</v>
      </c>
      <c r="E90" s="60">
        <v>2021</v>
      </c>
      <c r="F90" s="60">
        <v>2022</v>
      </c>
      <c r="G90" s="61">
        <v>117910</v>
      </c>
      <c r="H90" s="185">
        <f t="shared" si="6"/>
        <v>249143.83</v>
      </c>
      <c r="I90" s="165" t="s">
        <v>25</v>
      </c>
    </row>
    <row r="91" spans="1:9" ht="56.25" x14ac:dyDescent="0.45">
      <c r="A91" s="16">
        <v>89</v>
      </c>
      <c r="B91" s="15" t="s">
        <v>2341</v>
      </c>
      <c r="C91" s="16" t="s">
        <v>1333</v>
      </c>
      <c r="D91" s="31" t="s">
        <v>6</v>
      </c>
      <c r="E91" s="18">
        <v>2022</v>
      </c>
      <c r="F91" s="18">
        <v>2022</v>
      </c>
      <c r="G91" s="19">
        <v>574572</v>
      </c>
      <c r="H91" s="185">
        <f t="shared" si="6"/>
        <v>1214070.6359999999</v>
      </c>
      <c r="I91" s="46" t="s">
        <v>25</v>
      </c>
    </row>
    <row r="92" spans="1:9" ht="37.5" x14ac:dyDescent="0.45">
      <c r="A92" s="16">
        <v>90</v>
      </c>
      <c r="B92" s="58" t="s">
        <v>2929</v>
      </c>
      <c r="C92" s="16" t="s">
        <v>1333</v>
      </c>
      <c r="D92" s="59" t="s">
        <v>6</v>
      </c>
      <c r="E92" s="60">
        <v>2022</v>
      </c>
      <c r="F92" s="60">
        <v>2022</v>
      </c>
      <c r="G92" s="61">
        <v>160244</v>
      </c>
      <c r="H92" s="185">
        <f t="shared" si="6"/>
        <v>338595.57199999999</v>
      </c>
      <c r="I92" s="165" t="s">
        <v>25</v>
      </c>
    </row>
    <row r="93" spans="1:9" ht="56.25" x14ac:dyDescent="0.45">
      <c r="A93" s="16">
        <v>91</v>
      </c>
      <c r="B93" s="15" t="s">
        <v>3068</v>
      </c>
      <c r="C93" s="16" t="s">
        <v>1333</v>
      </c>
      <c r="D93" s="31" t="s">
        <v>15</v>
      </c>
      <c r="E93" s="18">
        <v>2022</v>
      </c>
      <c r="F93" s="18">
        <v>2022</v>
      </c>
      <c r="G93" s="19">
        <v>79239</v>
      </c>
      <c r="H93" s="185">
        <f t="shared" si="6"/>
        <v>167432.00700000001</v>
      </c>
      <c r="I93" s="46" t="s">
        <v>25</v>
      </c>
    </row>
    <row r="94" spans="1:9" ht="37.5" x14ac:dyDescent="0.45">
      <c r="A94" s="16">
        <v>92</v>
      </c>
      <c r="B94" s="15" t="s">
        <v>3069</v>
      </c>
      <c r="C94" s="16" t="s">
        <v>1333</v>
      </c>
      <c r="D94" s="31" t="s">
        <v>15</v>
      </c>
      <c r="E94" s="18">
        <v>2022</v>
      </c>
      <c r="F94" s="18">
        <v>2022</v>
      </c>
      <c r="G94" s="19">
        <v>196467</v>
      </c>
      <c r="H94" s="185">
        <f t="shared" si="6"/>
        <v>415134.77100000001</v>
      </c>
      <c r="I94" s="46" t="s">
        <v>25</v>
      </c>
    </row>
    <row r="95" spans="1:9" x14ac:dyDescent="0.45">
      <c r="A95" s="16"/>
      <c r="B95" s="15"/>
      <c r="C95" s="16"/>
      <c r="D95" s="31"/>
      <c r="E95" s="18"/>
      <c r="F95" s="18"/>
      <c r="G95" s="19">
        <f>SUM(G3:G94)</f>
        <v>31453884.789999999</v>
      </c>
      <c r="H95" s="19">
        <f>SUM(H3:H94)</f>
        <v>243361104.44489998</v>
      </c>
      <c r="I95" s="46"/>
    </row>
  </sheetData>
  <sortState ref="B4:I65">
    <sortCondition ref="F4:F65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06"/>
  <sheetViews>
    <sheetView topLeftCell="A97" zoomScale="84" zoomScaleNormal="84" workbookViewId="0">
      <selection activeCell="A97" sqref="A1:XFD1048576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42578125" style="8" customWidth="1"/>
    <col min="6" max="6" width="9.7109375" style="8" customWidth="1"/>
    <col min="7" max="7" width="15.7109375" style="8" customWidth="1"/>
    <col min="8" max="8" width="20.7109375" style="8" bestFit="1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2035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29" customFormat="1" ht="56.25" x14ac:dyDescent="0.25">
      <c r="A3" s="65">
        <v>1</v>
      </c>
      <c r="B3" s="15" t="s">
        <v>2037</v>
      </c>
      <c r="C3" s="16" t="s">
        <v>674</v>
      </c>
      <c r="D3" s="31" t="s">
        <v>6</v>
      </c>
      <c r="E3" s="18">
        <v>2003</v>
      </c>
      <c r="F3" s="18">
        <v>2005</v>
      </c>
      <c r="G3" s="19">
        <v>174740.21</v>
      </c>
      <c r="H3" s="185">
        <f>PRODUCT(G3,15.877)</f>
        <v>2774350.3141700001</v>
      </c>
      <c r="I3" s="20" t="s">
        <v>2091</v>
      </c>
    </row>
    <row r="4" spans="1:9" s="29" customFormat="1" ht="56.25" x14ac:dyDescent="0.25">
      <c r="A4" s="65">
        <v>2</v>
      </c>
      <c r="B4" s="15" t="s">
        <v>2061</v>
      </c>
      <c r="C4" s="16" t="s">
        <v>674</v>
      </c>
      <c r="D4" s="31" t="s">
        <v>41</v>
      </c>
      <c r="E4" s="18">
        <v>2003</v>
      </c>
      <c r="F4" s="18">
        <v>2005</v>
      </c>
      <c r="G4" s="19">
        <v>214782.28</v>
      </c>
      <c r="H4" s="185">
        <f>PRODUCT(G4,15.877)</f>
        <v>3410098.2595600002</v>
      </c>
      <c r="I4" s="20" t="s">
        <v>2091</v>
      </c>
    </row>
    <row r="5" spans="1:9" s="29" customFormat="1" ht="37.5" x14ac:dyDescent="0.25">
      <c r="A5" s="65">
        <v>3</v>
      </c>
      <c r="B5" s="15" t="s">
        <v>2063</v>
      </c>
      <c r="C5" s="16" t="s">
        <v>674</v>
      </c>
      <c r="D5" s="31" t="s">
        <v>41</v>
      </c>
      <c r="E5" s="18">
        <v>2008</v>
      </c>
      <c r="F5" s="18">
        <v>2011</v>
      </c>
      <c r="G5" s="19">
        <v>8604560</v>
      </c>
      <c r="H5" s="185">
        <f>PRODUCT(G5,10.373)</f>
        <v>89255100.879999995</v>
      </c>
      <c r="I5" s="20" t="s">
        <v>2091</v>
      </c>
    </row>
    <row r="6" spans="1:9" s="29" customFormat="1" ht="18.75" x14ac:dyDescent="0.25">
      <c r="A6" s="65">
        <v>4</v>
      </c>
      <c r="B6" s="15" t="s">
        <v>2064</v>
      </c>
      <c r="C6" s="16" t="s">
        <v>674</v>
      </c>
      <c r="D6" s="31" t="s">
        <v>41</v>
      </c>
      <c r="E6" s="18">
        <v>2010</v>
      </c>
      <c r="F6" s="18">
        <v>2011</v>
      </c>
      <c r="G6" s="19">
        <v>3014900</v>
      </c>
      <c r="H6" s="185">
        <f>PRODUCT(G6,10.373)</f>
        <v>31273557.699999999</v>
      </c>
      <c r="I6" s="20" t="s">
        <v>2091</v>
      </c>
    </row>
    <row r="7" spans="1:9" s="29" customFormat="1" ht="93.75" x14ac:dyDescent="0.25">
      <c r="A7" s="65">
        <v>5</v>
      </c>
      <c r="B7" s="15" t="s">
        <v>2036</v>
      </c>
      <c r="C7" s="16" t="s">
        <v>674</v>
      </c>
      <c r="D7" s="31" t="s">
        <v>6</v>
      </c>
      <c r="E7" s="18">
        <v>2003</v>
      </c>
      <c r="F7" s="18">
        <v>2012</v>
      </c>
      <c r="G7" s="19">
        <v>1383612.52</v>
      </c>
      <c r="H7" s="185">
        <f t="shared" ref="H7:H45" si="0">PRODUCT(G7,10.555)</f>
        <v>14604030.148599999</v>
      </c>
      <c r="I7" s="20" t="s">
        <v>2091</v>
      </c>
    </row>
    <row r="8" spans="1:9" s="29" customFormat="1" ht="56.25" x14ac:dyDescent="0.25">
      <c r="A8" s="65">
        <v>6</v>
      </c>
      <c r="B8" s="15" t="s">
        <v>2859</v>
      </c>
      <c r="C8" s="16" t="s">
        <v>674</v>
      </c>
      <c r="D8" s="31" t="s">
        <v>6</v>
      </c>
      <c r="E8" s="18">
        <v>2003</v>
      </c>
      <c r="F8" s="18">
        <v>2012</v>
      </c>
      <c r="G8" s="19">
        <f>F8</f>
        <v>2012</v>
      </c>
      <c r="H8" s="185">
        <f t="shared" si="0"/>
        <v>21236.66</v>
      </c>
      <c r="I8" s="20" t="s">
        <v>2091</v>
      </c>
    </row>
    <row r="9" spans="1:9" s="29" customFormat="1" ht="93.75" x14ac:dyDescent="0.25">
      <c r="A9" s="65">
        <v>7</v>
      </c>
      <c r="B9" s="15" t="s">
        <v>2038</v>
      </c>
      <c r="C9" s="16" t="s">
        <v>674</v>
      </c>
      <c r="D9" s="31" t="s">
        <v>9</v>
      </c>
      <c r="E9" s="18">
        <v>2003</v>
      </c>
      <c r="F9" s="18">
        <v>2012</v>
      </c>
      <c r="G9" s="19">
        <v>11466877.630999995</v>
      </c>
      <c r="H9" s="185">
        <f t="shared" si="0"/>
        <v>121032893.39520495</v>
      </c>
      <c r="I9" s="20" t="s">
        <v>2091</v>
      </c>
    </row>
    <row r="10" spans="1:9" s="29" customFormat="1" ht="56.25" x14ac:dyDescent="0.25">
      <c r="A10" s="65">
        <v>8</v>
      </c>
      <c r="B10" s="15" t="s">
        <v>2039</v>
      </c>
      <c r="C10" s="16" t="s">
        <v>674</v>
      </c>
      <c r="D10" s="31" t="s">
        <v>9</v>
      </c>
      <c r="E10" s="18">
        <v>2003</v>
      </c>
      <c r="F10" s="18">
        <v>2012</v>
      </c>
      <c r="G10" s="19">
        <v>9747949.1399999987</v>
      </c>
      <c r="H10" s="185">
        <f t="shared" si="0"/>
        <v>102889603.17269999</v>
      </c>
      <c r="I10" s="20" t="s">
        <v>2091</v>
      </c>
    </row>
    <row r="11" spans="1:9" s="29" customFormat="1" ht="56.25" x14ac:dyDescent="0.25">
      <c r="A11" s="65">
        <v>9</v>
      </c>
      <c r="B11" s="15" t="s">
        <v>2857</v>
      </c>
      <c r="C11" s="16" t="s">
        <v>674</v>
      </c>
      <c r="D11" s="31" t="s">
        <v>9</v>
      </c>
      <c r="E11" s="18">
        <v>2003</v>
      </c>
      <c r="F11" s="18">
        <v>2012</v>
      </c>
      <c r="G11" s="19">
        <v>6249934.3899999997</v>
      </c>
      <c r="H11" s="185">
        <f t="shared" si="0"/>
        <v>65968057.486449994</v>
      </c>
      <c r="I11" s="20" t="s">
        <v>2091</v>
      </c>
    </row>
    <row r="12" spans="1:9" s="29" customFormat="1" ht="93.75" x14ac:dyDescent="0.25">
      <c r="A12" s="65">
        <v>10</v>
      </c>
      <c r="B12" s="15" t="s">
        <v>2040</v>
      </c>
      <c r="C12" s="16" t="s">
        <v>674</v>
      </c>
      <c r="D12" s="31" t="s">
        <v>30</v>
      </c>
      <c r="E12" s="18">
        <v>2003</v>
      </c>
      <c r="F12" s="18">
        <v>2012</v>
      </c>
      <c r="G12" s="19">
        <v>2710469.8</v>
      </c>
      <c r="H12" s="185">
        <f t="shared" si="0"/>
        <v>28609008.738999996</v>
      </c>
      <c r="I12" s="20" t="s">
        <v>2091</v>
      </c>
    </row>
    <row r="13" spans="1:9" s="29" customFormat="1" ht="56.25" x14ac:dyDescent="0.25">
      <c r="A13" s="65">
        <v>11</v>
      </c>
      <c r="B13" s="15" t="s">
        <v>2041</v>
      </c>
      <c r="C13" s="16" t="s">
        <v>674</v>
      </c>
      <c r="D13" s="31" t="s">
        <v>30</v>
      </c>
      <c r="E13" s="18">
        <v>2003</v>
      </c>
      <c r="F13" s="18">
        <v>2012</v>
      </c>
      <c r="G13" s="19">
        <v>2514316</v>
      </c>
      <c r="H13" s="185">
        <f t="shared" si="0"/>
        <v>26538605.379999999</v>
      </c>
      <c r="I13" s="20" t="s">
        <v>2091</v>
      </c>
    </row>
    <row r="14" spans="1:9" s="29" customFormat="1" ht="56.25" x14ac:dyDescent="0.25">
      <c r="A14" s="65">
        <v>12</v>
      </c>
      <c r="B14" s="15" t="s">
        <v>2855</v>
      </c>
      <c r="C14" s="16" t="s">
        <v>674</v>
      </c>
      <c r="D14" s="31" t="s">
        <v>30</v>
      </c>
      <c r="E14" s="18">
        <v>2003</v>
      </c>
      <c r="F14" s="18">
        <v>2012</v>
      </c>
      <c r="G14" s="19">
        <v>1373654.21</v>
      </c>
      <c r="H14" s="185">
        <f t="shared" si="0"/>
        <v>14498920.186549999</v>
      </c>
      <c r="I14" s="20" t="s">
        <v>2091</v>
      </c>
    </row>
    <row r="15" spans="1:9" s="29" customFormat="1" ht="93.75" x14ac:dyDescent="0.25">
      <c r="A15" s="65">
        <v>13</v>
      </c>
      <c r="B15" s="15" t="s">
        <v>2042</v>
      </c>
      <c r="C15" s="16" t="s">
        <v>674</v>
      </c>
      <c r="D15" s="31" t="s">
        <v>31</v>
      </c>
      <c r="E15" s="18">
        <v>2003</v>
      </c>
      <c r="F15" s="18">
        <v>2012</v>
      </c>
      <c r="G15" s="19">
        <v>4078697.28</v>
      </c>
      <c r="H15" s="185">
        <f t="shared" si="0"/>
        <v>43050649.790399998</v>
      </c>
      <c r="I15" s="20" t="s">
        <v>2091</v>
      </c>
    </row>
    <row r="16" spans="1:9" s="29" customFormat="1" ht="56.25" x14ac:dyDescent="0.25">
      <c r="A16" s="65">
        <v>14</v>
      </c>
      <c r="B16" s="15" t="s">
        <v>2043</v>
      </c>
      <c r="C16" s="16" t="s">
        <v>674</v>
      </c>
      <c r="D16" s="31" t="s">
        <v>31</v>
      </c>
      <c r="E16" s="18">
        <v>2003</v>
      </c>
      <c r="F16" s="18">
        <v>2012</v>
      </c>
      <c r="G16" s="19">
        <v>2315065.66</v>
      </c>
      <c r="H16" s="185">
        <f t="shared" si="0"/>
        <v>24435518.041300002</v>
      </c>
      <c r="I16" s="20" t="s">
        <v>2091</v>
      </c>
    </row>
    <row r="17" spans="1:9" s="29" customFormat="1" ht="56.25" x14ac:dyDescent="0.25">
      <c r="A17" s="65">
        <v>15</v>
      </c>
      <c r="B17" s="15" t="s">
        <v>2853</v>
      </c>
      <c r="C17" s="16" t="s">
        <v>674</v>
      </c>
      <c r="D17" s="31" t="s">
        <v>31</v>
      </c>
      <c r="E17" s="18">
        <v>2003</v>
      </c>
      <c r="F17" s="18">
        <v>2012</v>
      </c>
      <c r="G17" s="19">
        <v>2402853.21</v>
      </c>
      <c r="H17" s="185">
        <f t="shared" si="0"/>
        <v>25362115.631549999</v>
      </c>
      <c r="I17" s="20" t="s">
        <v>2091</v>
      </c>
    </row>
    <row r="18" spans="1:9" s="29" customFormat="1" ht="93.75" x14ac:dyDescent="0.25">
      <c r="A18" s="65">
        <v>16</v>
      </c>
      <c r="B18" s="15" t="s">
        <v>2044</v>
      </c>
      <c r="C18" s="16" t="s">
        <v>674</v>
      </c>
      <c r="D18" s="31" t="s">
        <v>33</v>
      </c>
      <c r="E18" s="18">
        <v>2003</v>
      </c>
      <c r="F18" s="18">
        <v>2012</v>
      </c>
      <c r="G18" s="19">
        <v>2577294.9900000002</v>
      </c>
      <c r="H18" s="185">
        <f t="shared" si="0"/>
        <v>27203348.619450003</v>
      </c>
      <c r="I18" s="20" t="s">
        <v>2091</v>
      </c>
    </row>
    <row r="19" spans="1:9" s="29" customFormat="1" ht="56.25" x14ac:dyDescent="0.25">
      <c r="A19" s="65">
        <v>17</v>
      </c>
      <c r="B19" s="15" t="s">
        <v>2045</v>
      </c>
      <c r="C19" s="16" t="s">
        <v>674</v>
      </c>
      <c r="D19" s="31" t="s">
        <v>33</v>
      </c>
      <c r="E19" s="18">
        <v>2003</v>
      </c>
      <c r="F19" s="18">
        <v>2012</v>
      </c>
      <c r="G19" s="19">
        <v>1836282.1599999997</v>
      </c>
      <c r="H19" s="185">
        <f t="shared" si="0"/>
        <v>19381958.198799998</v>
      </c>
      <c r="I19" s="20" t="s">
        <v>2091</v>
      </c>
    </row>
    <row r="20" spans="1:9" s="29" customFormat="1" ht="56.25" x14ac:dyDescent="0.25">
      <c r="A20" s="65">
        <v>18</v>
      </c>
      <c r="B20" s="15" t="s">
        <v>2811</v>
      </c>
      <c r="C20" s="16" t="s">
        <v>674</v>
      </c>
      <c r="D20" s="31" t="s">
        <v>33</v>
      </c>
      <c r="E20" s="18">
        <v>2003</v>
      </c>
      <c r="F20" s="18">
        <v>2012</v>
      </c>
      <c r="G20" s="19">
        <v>1025178.36</v>
      </c>
      <c r="H20" s="185">
        <f t="shared" si="0"/>
        <v>10820757.5898</v>
      </c>
      <c r="I20" s="20" t="s">
        <v>2091</v>
      </c>
    </row>
    <row r="21" spans="1:9" s="29" customFormat="1" ht="93.75" x14ac:dyDescent="0.25">
      <c r="A21" s="65">
        <v>19</v>
      </c>
      <c r="B21" s="15" t="s">
        <v>2046</v>
      </c>
      <c r="C21" s="16" t="s">
        <v>674</v>
      </c>
      <c r="D21" s="31" t="s">
        <v>34</v>
      </c>
      <c r="E21" s="18">
        <v>2003</v>
      </c>
      <c r="F21" s="18">
        <v>2012</v>
      </c>
      <c r="G21" s="19">
        <v>17391306.170000002</v>
      </c>
      <c r="H21" s="185">
        <f t="shared" si="0"/>
        <v>183565236.62435001</v>
      </c>
      <c r="I21" s="20" t="s">
        <v>2091</v>
      </c>
    </row>
    <row r="22" spans="1:9" s="29" customFormat="1" ht="56.25" x14ac:dyDescent="0.25">
      <c r="A22" s="65">
        <v>20</v>
      </c>
      <c r="B22" s="15" t="s">
        <v>2047</v>
      </c>
      <c r="C22" s="16" t="s">
        <v>674</v>
      </c>
      <c r="D22" s="31" t="s">
        <v>34</v>
      </c>
      <c r="E22" s="18">
        <v>2003</v>
      </c>
      <c r="F22" s="18">
        <v>2012</v>
      </c>
      <c r="G22" s="19">
        <v>6432144.0999999996</v>
      </c>
      <c r="H22" s="185">
        <f t="shared" si="0"/>
        <v>67891280.975499988</v>
      </c>
      <c r="I22" s="20" t="s">
        <v>2091</v>
      </c>
    </row>
    <row r="23" spans="1:9" s="29" customFormat="1" ht="56.25" x14ac:dyDescent="0.25">
      <c r="A23" s="65">
        <v>21</v>
      </c>
      <c r="B23" s="15" t="s">
        <v>2813</v>
      </c>
      <c r="C23" s="16" t="s">
        <v>674</v>
      </c>
      <c r="D23" s="31" t="s">
        <v>34</v>
      </c>
      <c r="E23" s="18">
        <v>2003</v>
      </c>
      <c r="F23" s="18">
        <v>2012</v>
      </c>
      <c r="G23" s="19">
        <v>13908178.16</v>
      </c>
      <c r="H23" s="185">
        <f t="shared" si="0"/>
        <v>146800820.4788</v>
      </c>
      <c r="I23" s="20" t="s">
        <v>2091</v>
      </c>
    </row>
    <row r="24" spans="1:9" s="30" customFormat="1" ht="93.75" x14ac:dyDescent="0.25">
      <c r="A24" s="65">
        <v>22</v>
      </c>
      <c r="B24" s="15" t="s">
        <v>2048</v>
      </c>
      <c r="C24" s="16" t="s">
        <v>674</v>
      </c>
      <c r="D24" s="31" t="s">
        <v>35</v>
      </c>
      <c r="E24" s="18">
        <v>2003</v>
      </c>
      <c r="F24" s="18">
        <v>2012</v>
      </c>
      <c r="G24" s="19">
        <v>13600659.230000002</v>
      </c>
      <c r="H24" s="185">
        <f t="shared" si="0"/>
        <v>143554958.17265001</v>
      </c>
      <c r="I24" s="20" t="s">
        <v>2091</v>
      </c>
    </row>
    <row r="25" spans="1:9" s="30" customFormat="1" ht="56.25" x14ac:dyDescent="0.25">
      <c r="A25" s="65">
        <v>23</v>
      </c>
      <c r="B25" s="15" t="s">
        <v>2049</v>
      </c>
      <c r="C25" s="16" t="s">
        <v>674</v>
      </c>
      <c r="D25" s="31" t="s">
        <v>35</v>
      </c>
      <c r="E25" s="18">
        <v>2003</v>
      </c>
      <c r="F25" s="18">
        <v>2012</v>
      </c>
      <c r="G25" s="19">
        <v>8358545.9899999993</v>
      </c>
      <c r="H25" s="185">
        <f t="shared" si="0"/>
        <v>88224452.924449995</v>
      </c>
      <c r="I25" s="20" t="s">
        <v>2091</v>
      </c>
    </row>
    <row r="26" spans="1:9" s="30" customFormat="1" ht="56.25" x14ac:dyDescent="0.25">
      <c r="A26" s="65">
        <v>24</v>
      </c>
      <c r="B26" s="15" t="s">
        <v>2850</v>
      </c>
      <c r="C26" s="16" t="s">
        <v>674</v>
      </c>
      <c r="D26" s="31" t="s">
        <v>35</v>
      </c>
      <c r="E26" s="18">
        <v>2003</v>
      </c>
      <c r="F26" s="18">
        <v>2012</v>
      </c>
      <c r="G26" s="19">
        <v>5046860.4000000004</v>
      </c>
      <c r="H26" s="185">
        <f t="shared" si="0"/>
        <v>53269611.522</v>
      </c>
      <c r="I26" s="20" t="s">
        <v>2091</v>
      </c>
    </row>
    <row r="27" spans="1:9" s="30" customFormat="1" ht="93.75" x14ac:dyDescent="0.25">
      <c r="A27" s="65">
        <v>25</v>
      </c>
      <c r="B27" s="15" t="s">
        <v>2050</v>
      </c>
      <c r="C27" s="16" t="s">
        <v>674</v>
      </c>
      <c r="D27" s="31" t="s">
        <v>36</v>
      </c>
      <c r="E27" s="18">
        <v>2003</v>
      </c>
      <c r="F27" s="18">
        <v>2012</v>
      </c>
      <c r="G27" s="19">
        <v>6335942.6600000001</v>
      </c>
      <c r="H27" s="185">
        <f t="shared" si="0"/>
        <v>66875874.776299998</v>
      </c>
      <c r="I27" s="20" t="s">
        <v>2091</v>
      </c>
    </row>
    <row r="28" spans="1:9" s="30" customFormat="1" ht="56.25" x14ac:dyDescent="0.25">
      <c r="A28" s="65">
        <v>26</v>
      </c>
      <c r="B28" s="15" t="s">
        <v>2051</v>
      </c>
      <c r="C28" s="16" t="s">
        <v>674</v>
      </c>
      <c r="D28" s="31" t="s">
        <v>36</v>
      </c>
      <c r="E28" s="18">
        <v>2003</v>
      </c>
      <c r="F28" s="18">
        <v>2012</v>
      </c>
      <c r="G28" s="19">
        <v>2336732.5900000008</v>
      </c>
      <c r="H28" s="185">
        <f t="shared" si="0"/>
        <v>24664212.487450007</v>
      </c>
      <c r="I28" s="20" t="s">
        <v>2091</v>
      </c>
    </row>
    <row r="29" spans="1:9" s="30" customFormat="1" ht="56.25" x14ac:dyDescent="0.25">
      <c r="A29" s="65">
        <v>27</v>
      </c>
      <c r="B29" s="15" t="s">
        <v>2816</v>
      </c>
      <c r="C29" s="16" t="s">
        <v>674</v>
      </c>
      <c r="D29" s="31" t="s">
        <v>36</v>
      </c>
      <c r="E29" s="18">
        <v>2003</v>
      </c>
      <c r="F29" s="18">
        <v>2012</v>
      </c>
      <c r="G29" s="19">
        <v>12918339.810000002</v>
      </c>
      <c r="H29" s="185">
        <f t="shared" si="0"/>
        <v>136353076.69455001</v>
      </c>
      <c r="I29" s="20" t="s">
        <v>2091</v>
      </c>
    </row>
    <row r="30" spans="1:9" s="30" customFormat="1" ht="93.75" x14ac:dyDescent="0.25">
      <c r="A30" s="65">
        <v>28</v>
      </c>
      <c r="B30" s="15" t="s">
        <v>2052</v>
      </c>
      <c r="C30" s="16" t="s">
        <v>674</v>
      </c>
      <c r="D30" s="31" t="s">
        <v>13</v>
      </c>
      <c r="E30" s="18">
        <v>2003</v>
      </c>
      <c r="F30" s="18">
        <v>2012</v>
      </c>
      <c r="G30" s="19">
        <v>19781206.899999995</v>
      </c>
      <c r="H30" s="185">
        <f t="shared" si="0"/>
        <v>208790638.82949993</v>
      </c>
      <c r="I30" s="20" t="s">
        <v>2091</v>
      </c>
    </row>
    <row r="31" spans="1:9" s="30" customFormat="1" ht="56.25" x14ac:dyDescent="0.25">
      <c r="A31" s="65">
        <v>29</v>
      </c>
      <c r="B31" s="15" t="s">
        <v>2053</v>
      </c>
      <c r="C31" s="16" t="s">
        <v>674</v>
      </c>
      <c r="D31" s="31" t="s">
        <v>13</v>
      </c>
      <c r="E31" s="18">
        <v>2003</v>
      </c>
      <c r="F31" s="18">
        <v>2012</v>
      </c>
      <c r="G31" s="19">
        <v>7264713.3300000001</v>
      </c>
      <c r="H31" s="185">
        <f t="shared" si="0"/>
        <v>76679049.198149994</v>
      </c>
      <c r="I31" s="20" t="s">
        <v>2091</v>
      </c>
    </row>
    <row r="32" spans="1:9" s="30" customFormat="1" ht="56.25" x14ac:dyDescent="0.25">
      <c r="A32" s="65">
        <v>30</v>
      </c>
      <c r="B32" s="15" t="s">
        <v>2818</v>
      </c>
      <c r="C32" s="16" t="s">
        <v>674</v>
      </c>
      <c r="D32" s="31" t="s">
        <v>13</v>
      </c>
      <c r="E32" s="18">
        <v>2003</v>
      </c>
      <c r="F32" s="18">
        <v>2012</v>
      </c>
      <c r="G32" s="19">
        <v>14954427.190000001</v>
      </c>
      <c r="H32" s="185">
        <f t="shared" si="0"/>
        <v>157843978.99045002</v>
      </c>
      <c r="I32" s="20" t="s">
        <v>2091</v>
      </c>
    </row>
    <row r="33" spans="1:9" ht="93.75" x14ac:dyDescent="0.45">
      <c r="A33" s="65">
        <v>31</v>
      </c>
      <c r="B33" s="15" t="s">
        <v>2054</v>
      </c>
      <c r="C33" s="16" t="s">
        <v>674</v>
      </c>
      <c r="D33" s="31" t="s">
        <v>2062</v>
      </c>
      <c r="E33" s="18">
        <v>2003</v>
      </c>
      <c r="F33" s="18">
        <v>2012</v>
      </c>
      <c r="G33" s="19">
        <v>14742729.350399991</v>
      </c>
      <c r="H33" s="185">
        <f t="shared" si="0"/>
        <v>155609508.2934719</v>
      </c>
      <c r="I33" s="20" t="s">
        <v>2091</v>
      </c>
    </row>
    <row r="34" spans="1:9" ht="56.25" x14ac:dyDescent="0.45">
      <c r="A34" s="65">
        <v>32</v>
      </c>
      <c r="B34" s="15" t="s">
        <v>2055</v>
      </c>
      <c r="C34" s="16" t="s">
        <v>674</v>
      </c>
      <c r="D34" s="31" t="s">
        <v>2062</v>
      </c>
      <c r="E34" s="18">
        <v>2003</v>
      </c>
      <c r="F34" s="18">
        <v>2012</v>
      </c>
      <c r="G34" s="19">
        <v>15438093.15</v>
      </c>
      <c r="H34" s="185">
        <f t="shared" si="0"/>
        <v>162949073.19825</v>
      </c>
      <c r="I34" s="20" t="s">
        <v>2091</v>
      </c>
    </row>
    <row r="35" spans="1:9" ht="56.25" x14ac:dyDescent="0.45">
      <c r="A35" s="65">
        <v>33</v>
      </c>
      <c r="B35" s="15" t="s">
        <v>2820</v>
      </c>
      <c r="C35" s="16" t="s">
        <v>674</v>
      </c>
      <c r="D35" s="31" t="s">
        <v>2062</v>
      </c>
      <c r="E35" s="18">
        <v>2003</v>
      </c>
      <c r="F35" s="18">
        <v>2012</v>
      </c>
      <c r="G35" s="19">
        <v>9185389.2599999979</v>
      </c>
      <c r="H35" s="185">
        <f t="shared" si="0"/>
        <v>96951783.639299974</v>
      </c>
      <c r="I35" s="20" t="s">
        <v>2091</v>
      </c>
    </row>
    <row r="36" spans="1:9" ht="93.75" x14ac:dyDescent="0.45">
      <c r="A36" s="65">
        <v>34</v>
      </c>
      <c r="B36" s="15" t="s">
        <v>2056</v>
      </c>
      <c r="C36" s="16" t="s">
        <v>674</v>
      </c>
      <c r="D36" s="31" t="s">
        <v>15</v>
      </c>
      <c r="E36" s="18">
        <v>2003</v>
      </c>
      <c r="F36" s="18">
        <v>2012</v>
      </c>
      <c r="G36" s="19">
        <v>30762372.719999988</v>
      </c>
      <c r="H36" s="185">
        <f t="shared" si="0"/>
        <v>324696844.05959988</v>
      </c>
      <c r="I36" s="20" t="s">
        <v>2091</v>
      </c>
    </row>
    <row r="37" spans="1:9" ht="56.25" x14ac:dyDescent="0.45">
      <c r="A37" s="65">
        <v>35</v>
      </c>
      <c r="B37" s="15" t="s">
        <v>2057</v>
      </c>
      <c r="C37" s="16" t="s">
        <v>674</v>
      </c>
      <c r="D37" s="31" t="s">
        <v>15</v>
      </c>
      <c r="E37" s="18">
        <v>2003</v>
      </c>
      <c r="F37" s="18">
        <v>2012</v>
      </c>
      <c r="G37" s="19">
        <v>25757987.119999986</v>
      </c>
      <c r="H37" s="185">
        <f t="shared" si="0"/>
        <v>271875554.05159986</v>
      </c>
      <c r="I37" s="20" t="s">
        <v>2091</v>
      </c>
    </row>
    <row r="38" spans="1:9" ht="56.25" x14ac:dyDescent="0.45">
      <c r="A38" s="65">
        <v>36</v>
      </c>
      <c r="B38" s="15" t="s">
        <v>2849</v>
      </c>
      <c r="C38" s="16" t="s">
        <v>674</v>
      </c>
      <c r="D38" s="31" t="s">
        <v>15</v>
      </c>
      <c r="E38" s="18">
        <v>2003</v>
      </c>
      <c r="F38" s="18">
        <v>2012</v>
      </c>
      <c r="G38" s="19">
        <v>10934446.649999999</v>
      </c>
      <c r="H38" s="185">
        <f t="shared" si="0"/>
        <v>115413084.39074998</v>
      </c>
      <c r="I38" s="20" t="s">
        <v>2091</v>
      </c>
    </row>
    <row r="39" spans="1:9" ht="93.75" x14ac:dyDescent="0.45">
      <c r="A39" s="65">
        <v>37</v>
      </c>
      <c r="B39" s="15" t="s">
        <v>2058</v>
      </c>
      <c r="C39" s="16" t="s">
        <v>674</v>
      </c>
      <c r="D39" s="31" t="s">
        <v>40</v>
      </c>
      <c r="E39" s="18">
        <v>2003</v>
      </c>
      <c r="F39" s="18">
        <v>2012</v>
      </c>
      <c r="G39" s="19">
        <v>7349492.379999999</v>
      </c>
      <c r="H39" s="185">
        <f t="shared" si="0"/>
        <v>77573892.070899993</v>
      </c>
      <c r="I39" s="20" t="s">
        <v>2091</v>
      </c>
    </row>
    <row r="40" spans="1:9" ht="56.25" x14ac:dyDescent="0.45">
      <c r="A40" s="65">
        <v>38</v>
      </c>
      <c r="B40" s="15" t="s">
        <v>2059</v>
      </c>
      <c r="C40" s="16" t="s">
        <v>674</v>
      </c>
      <c r="D40" s="31" t="s">
        <v>40</v>
      </c>
      <c r="E40" s="18">
        <v>2003</v>
      </c>
      <c r="F40" s="18">
        <v>2012</v>
      </c>
      <c r="G40" s="19">
        <v>4137185.77</v>
      </c>
      <c r="H40" s="185">
        <f t="shared" si="0"/>
        <v>43667995.80235</v>
      </c>
      <c r="I40" s="20" t="s">
        <v>2091</v>
      </c>
    </row>
    <row r="41" spans="1:9" ht="56.25" x14ac:dyDescent="0.45">
      <c r="A41" s="65">
        <v>39</v>
      </c>
      <c r="B41" s="15" t="s">
        <v>2823</v>
      </c>
      <c r="C41" s="16" t="s">
        <v>674</v>
      </c>
      <c r="D41" s="31" t="s">
        <v>40</v>
      </c>
      <c r="E41" s="18">
        <v>2003</v>
      </c>
      <c r="F41" s="18">
        <v>2012</v>
      </c>
      <c r="G41" s="19">
        <v>7880179.0599999996</v>
      </c>
      <c r="H41" s="185">
        <f t="shared" si="0"/>
        <v>83175289.97829999</v>
      </c>
      <c r="I41" s="20" t="s">
        <v>2091</v>
      </c>
    </row>
    <row r="42" spans="1:9" ht="93.75" x14ac:dyDescent="0.45">
      <c r="A42" s="65">
        <v>40</v>
      </c>
      <c r="B42" s="15" t="s">
        <v>2060</v>
      </c>
      <c r="C42" s="16" t="s">
        <v>674</v>
      </c>
      <c r="D42" s="31" t="s">
        <v>41</v>
      </c>
      <c r="E42" s="18">
        <v>2003</v>
      </c>
      <c r="F42" s="18">
        <v>2012</v>
      </c>
      <c r="G42" s="19">
        <v>2748122.54</v>
      </c>
      <c r="H42" s="185">
        <f t="shared" si="0"/>
        <v>29006433.409699999</v>
      </c>
      <c r="I42" s="20" t="s">
        <v>2091</v>
      </c>
    </row>
    <row r="43" spans="1:9" ht="56.25" x14ac:dyDescent="0.45">
      <c r="A43" s="65">
        <v>41</v>
      </c>
      <c r="B43" s="15" t="s">
        <v>2848</v>
      </c>
      <c r="C43" s="16" t="s">
        <v>674</v>
      </c>
      <c r="D43" s="31" t="s">
        <v>41</v>
      </c>
      <c r="E43" s="18">
        <v>2003</v>
      </c>
      <c r="F43" s="18">
        <v>2012</v>
      </c>
      <c r="G43" s="19">
        <v>1449554.6099999999</v>
      </c>
      <c r="H43" s="185">
        <f t="shared" si="0"/>
        <v>15300048.908549998</v>
      </c>
      <c r="I43" s="20" t="s">
        <v>2091</v>
      </c>
    </row>
    <row r="44" spans="1:9" ht="75" x14ac:dyDescent="0.45">
      <c r="A44" s="65">
        <v>42</v>
      </c>
      <c r="B44" s="15" t="s">
        <v>2860</v>
      </c>
      <c r="C44" s="16" t="s">
        <v>674</v>
      </c>
      <c r="D44" s="31" t="s">
        <v>30</v>
      </c>
      <c r="E44" s="18">
        <v>2011</v>
      </c>
      <c r="F44" s="18">
        <v>2012</v>
      </c>
      <c r="G44" s="19">
        <v>907526</v>
      </c>
      <c r="H44" s="185">
        <f t="shared" si="0"/>
        <v>9578936.9299999997</v>
      </c>
      <c r="I44" s="20" t="s">
        <v>2091</v>
      </c>
    </row>
    <row r="45" spans="1:9" x14ac:dyDescent="0.45">
      <c r="A45" s="65">
        <v>43</v>
      </c>
      <c r="B45" s="15" t="s">
        <v>2066</v>
      </c>
      <c r="C45" s="16" t="s">
        <v>674</v>
      </c>
      <c r="D45" s="31" t="s">
        <v>13</v>
      </c>
      <c r="E45" s="18">
        <v>2011</v>
      </c>
      <c r="F45" s="18">
        <v>2012</v>
      </c>
      <c r="G45" s="19">
        <v>303260</v>
      </c>
      <c r="H45" s="185">
        <f t="shared" si="0"/>
        <v>3200909.3</v>
      </c>
      <c r="I45" s="20" t="s">
        <v>2091</v>
      </c>
    </row>
    <row r="46" spans="1:9" ht="93.75" x14ac:dyDescent="0.45">
      <c r="A46" s="65">
        <v>44</v>
      </c>
      <c r="B46" s="15" t="s">
        <v>2068</v>
      </c>
      <c r="C46" s="16" t="s">
        <v>674</v>
      </c>
      <c r="D46" s="31" t="s">
        <v>6</v>
      </c>
      <c r="E46" s="18">
        <v>2013</v>
      </c>
      <c r="F46" s="18">
        <v>2013</v>
      </c>
      <c r="G46" s="19">
        <v>436138</v>
      </c>
      <c r="H46" s="185">
        <f t="shared" ref="H46:H84" si="1">PRODUCT(G46,10.042)</f>
        <v>4379697.7960000001</v>
      </c>
      <c r="I46" s="20" t="s">
        <v>2091</v>
      </c>
    </row>
    <row r="47" spans="1:9" ht="56.25" x14ac:dyDescent="0.45">
      <c r="A47" s="65">
        <v>45</v>
      </c>
      <c r="B47" s="15" t="s">
        <v>2858</v>
      </c>
      <c r="C47" s="16" t="s">
        <v>674</v>
      </c>
      <c r="D47" s="31" t="s">
        <v>6</v>
      </c>
      <c r="E47" s="18">
        <v>2013</v>
      </c>
      <c r="F47" s="18">
        <v>2013</v>
      </c>
      <c r="G47" s="19">
        <v>164684</v>
      </c>
      <c r="H47" s="185">
        <f t="shared" si="1"/>
        <v>1653756.7279999999</v>
      </c>
      <c r="I47" s="20" t="s">
        <v>2091</v>
      </c>
    </row>
    <row r="48" spans="1:9" ht="93.75" x14ac:dyDescent="0.45">
      <c r="A48" s="65">
        <v>46</v>
      </c>
      <c r="B48" s="15" t="s">
        <v>2069</v>
      </c>
      <c r="C48" s="16" t="s">
        <v>674</v>
      </c>
      <c r="D48" s="31" t="s">
        <v>9</v>
      </c>
      <c r="E48" s="18">
        <v>2013</v>
      </c>
      <c r="F48" s="18">
        <v>2013</v>
      </c>
      <c r="G48" s="19">
        <v>2352550</v>
      </c>
      <c r="H48" s="185">
        <f t="shared" si="1"/>
        <v>23624307.099999998</v>
      </c>
      <c r="I48" s="20" t="s">
        <v>2091</v>
      </c>
    </row>
    <row r="49" spans="1:9" ht="56.25" x14ac:dyDescent="0.45">
      <c r="A49" s="65">
        <v>47</v>
      </c>
      <c r="B49" s="15" t="s">
        <v>2070</v>
      </c>
      <c r="C49" s="16" t="s">
        <v>674</v>
      </c>
      <c r="D49" s="31" t="s">
        <v>9</v>
      </c>
      <c r="E49" s="18">
        <v>2013</v>
      </c>
      <c r="F49" s="18">
        <v>2013</v>
      </c>
      <c r="G49" s="19">
        <v>813750</v>
      </c>
      <c r="H49" s="185">
        <f t="shared" si="1"/>
        <v>8171677.5</v>
      </c>
      <c r="I49" s="20" t="s">
        <v>2091</v>
      </c>
    </row>
    <row r="50" spans="1:9" ht="56.25" x14ac:dyDescent="0.45">
      <c r="A50" s="65">
        <v>48</v>
      </c>
      <c r="B50" s="15" t="s">
        <v>2856</v>
      </c>
      <c r="C50" s="16" t="s">
        <v>674</v>
      </c>
      <c r="D50" s="31" t="s">
        <v>9</v>
      </c>
      <c r="E50" s="18">
        <v>2013</v>
      </c>
      <c r="F50" s="18">
        <v>2013</v>
      </c>
      <c r="G50" s="19">
        <v>239966</v>
      </c>
      <c r="H50" s="185">
        <f t="shared" si="1"/>
        <v>2409738.5720000002</v>
      </c>
      <c r="I50" s="20" t="s">
        <v>2091</v>
      </c>
    </row>
    <row r="51" spans="1:9" ht="93.75" x14ac:dyDescent="0.45">
      <c r="A51" s="65">
        <v>49</v>
      </c>
      <c r="B51" s="15" t="s">
        <v>2071</v>
      </c>
      <c r="C51" s="16" t="s">
        <v>674</v>
      </c>
      <c r="D51" s="31" t="s">
        <v>30</v>
      </c>
      <c r="E51" s="18">
        <v>2013</v>
      </c>
      <c r="F51" s="18">
        <v>2013</v>
      </c>
      <c r="G51" s="19">
        <v>495100</v>
      </c>
      <c r="H51" s="185">
        <f t="shared" si="1"/>
        <v>4971794.2</v>
      </c>
      <c r="I51" s="20" t="s">
        <v>2091</v>
      </c>
    </row>
    <row r="52" spans="1:9" ht="56.25" x14ac:dyDescent="0.45">
      <c r="A52" s="65">
        <v>50</v>
      </c>
      <c r="B52" s="15" t="s">
        <v>2072</v>
      </c>
      <c r="C52" s="16" t="s">
        <v>674</v>
      </c>
      <c r="D52" s="31" t="s">
        <v>30</v>
      </c>
      <c r="E52" s="18">
        <v>2013</v>
      </c>
      <c r="F52" s="18">
        <v>2013</v>
      </c>
      <c r="G52" s="19">
        <v>96250</v>
      </c>
      <c r="H52" s="185">
        <f t="shared" si="1"/>
        <v>966542.5</v>
      </c>
      <c r="I52" s="20" t="s">
        <v>2091</v>
      </c>
    </row>
    <row r="53" spans="1:9" ht="56.25" x14ac:dyDescent="0.45">
      <c r="A53" s="65">
        <v>51</v>
      </c>
      <c r="B53" s="15" t="s">
        <v>2854</v>
      </c>
      <c r="C53" s="16" t="s">
        <v>674</v>
      </c>
      <c r="D53" s="31" t="s">
        <v>30</v>
      </c>
      <c r="E53" s="18">
        <v>2013</v>
      </c>
      <c r="F53" s="18">
        <v>2013</v>
      </c>
      <c r="G53" s="19">
        <v>186780</v>
      </c>
      <c r="H53" s="185">
        <f t="shared" si="1"/>
        <v>1875644.76</v>
      </c>
      <c r="I53" s="20" t="s">
        <v>2091</v>
      </c>
    </row>
    <row r="54" spans="1:9" ht="93.75" x14ac:dyDescent="0.45">
      <c r="A54" s="65">
        <v>52</v>
      </c>
      <c r="B54" s="15" t="s">
        <v>2073</v>
      </c>
      <c r="C54" s="16" t="s">
        <v>674</v>
      </c>
      <c r="D54" s="31" t="s">
        <v>31</v>
      </c>
      <c r="E54" s="18">
        <v>2013</v>
      </c>
      <c r="F54" s="18">
        <v>2013</v>
      </c>
      <c r="G54" s="19">
        <v>661986.99999999953</v>
      </c>
      <c r="H54" s="185">
        <f t="shared" si="1"/>
        <v>6647673.4539999953</v>
      </c>
      <c r="I54" s="20" t="s">
        <v>2091</v>
      </c>
    </row>
    <row r="55" spans="1:9" ht="56.25" x14ac:dyDescent="0.45">
      <c r="A55" s="65">
        <v>53</v>
      </c>
      <c r="B55" s="15" t="s">
        <v>2074</v>
      </c>
      <c r="C55" s="16" t="s">
        <v>674</v>
      </c>
      <c r="D55" s="31" t="s">
        <v>31</v>
      </c>
      <c r="E55" s="18">
        <v>2013</v>
      </c>
      <c r="F55" s="18">
        <v>2013</v>
      </c>
      <c r="G55" s="19">
        <v>157984</v>
      </c>
      <c r="H55" s="185">
        <f t="shared" si="1"/>
        <v>1586475.328</v>
      </c>
      <c r="I55" s="20" t="s">
        <v>2091</v>
      </c>
    </row>
    <row r="56" spans="1:9" ht="56.25" x14ac:dyDescent="0.45">
      <c r="A56" s="65">
        <v>54</v>
      </c>
      <c r="B56" s="15" t="s">
        <v>2852</v>
      </c>
      <c r="C56" s="16" t="s">
        <v>674</v>
      </c>
      <c r="D56" s="31" t="s">
        <v>31</v>
      </c>
      <c r="E56" s="18">
        <v>2013</v>
      </c>
      <c r="F56" s="18">
        <v>2013</v>
      </c>
      <c r="G56" s="19">
        <v>223100</v>
      </c>
      <c r="H56" s="185">
        <f t="shared" si="1"/>
        <v>2240370.2000000002</v>
      </c>
      <c r="I56" s="20" t="s">
        <v>2091</v>
      </c>
    </row>
    <row r="57" spans="1:9" ht="93.75" x14ac:dyDescent="0.45">
      <c r="A57" s="65">
        <v>55</v>
      </c>
      <c r="B57" s="15" t="s">
        <v>2075</v>
      </c>
      <c r="C57" s="16" t="s">
        <v>674</v>
      </c>
      <c r="D57" s="31" t="s">
        <v>33</v>
      </c>
      <c r="E57" s="18">
        <v>2013</v>
      </c>
      <c r="F57" s="18">
        <v>2013</v>
      </c>
      <c r="G57" s="19">
        <v>226872</v>
      </c>
      <c r="H57" s="185">
        <f t="shared" si="1"/>
        <v>2278248.6239999998</v>
      </c>
      <c r="I57" s="20" t="s">
        <v>2091</v>
      </c>
    </row>
    <row r="58" spans="1:9" ht="56.25" x14ac:dyDescent="0.45">
      <c r="A58" s="65">
        <v>56</v>
      </c>
      <c r="B58" s="15" t="s">
        <v>2076</v>
      </c>
      <c r="C58" s="16" t="s">
        <v>674</v>
      </c>
      <c r="D58" s="31" t="s">
        <v>33</v>
      </c>
      <c r="E58" s="18">
        <v>2013</v>
      </c>
      <c r="F58" s="18">
        <v>2013</v>
      </c>
      <c r="G58" s="19">
        <v>226200</v>
      </c>
      <c r="H58" s="185">
        <f t="shared" si="1"/>
        <v>2271500.4</v>
      </c>
      <c r="I58" s="20" t="s">
        <v>2091</v>
      </c>
    </row>
    <row r="59" spans="1:9" ht="56.25" x14ac:dyDescent="0.45">
      <c r="A59" s="65">
        <v>57</v>
      </c>
      <c r="B59" s="15" t="s">
        <v>2812</v>
      </c>
      <c r="C59" s="16" t="s">
        <v>674</v>
      </c>
      <c r="D59" s="31" t="s">
        <v>33</v>
      </c>
      <c r="E59" s="18">
        <v>2013</v>
      </c>
      <c r="F59" s="18">
        <v>2013</v>
      </c>
      <c r="G59" s="19">
        <v>267350.00000000012</v>
      </c>
      <c r="H59" s="185">
        <f t="shared" si="1"/>
        <v>2684728.7000000011</v>
      </c>
      <c r="I59" s="20" t="s">
        <v>2091</v>
      </c>
    </row>
    <row r="60" spans="1:9" ht="93.75" x14ac:dyDescent="0.45">
      <c r="A60" s="65">
        <v>58</v>
      </c>
      <c r="B60" s="15" t="s">
        <v>2851</v>
      </c>
      <c r="C60" s="16" t="s">
        <v>674</v>
      </c>
      <c r="D60" s="31" t="s">
        <v>34</v>
      </c>
      <c r="E60" s="18">
        <v>2013</v>
      </c>
      <c r="F60" s="18">
        <v>2013</v>
      </c>
      <c r="G60" s="19">
        <v>4012892.9999999963</v>
      </c>
      <c r="H60" s="185">
        <f t="shared" si="1"/>
        <v>40297471.50599996</v>
      </c>
      <c r="I60" s="20" t="s">
        <v>2091</v>
      </c>
    </row>
    <row r="61" spans="1:9" ht="56.25" x14ac:dyDescent="0.45">
      <c r="A61" s="65">
        <v>59</v>
      </c>
      <c r="B61" s="15" t="s">
        <v>2077</v>
      </c>
      <c r="C61" s="16" t="s">
        <v>674</v>
      </c>
      <c r="D61" s="31" t="s">
        <v>34</v>
      </c>
      <c r="E61" s="18">
        <v>2013</v>
      </c>
      <c r="F61" s="18">
        <v>2013</v>
      </c>
      <c r="G61" s="19">
        <v>398690.00000000093</v>
      </c>
      <c r="H61" s="185">
        <f t="shared" si="1"/>
        <v>4003644.9800000093</v>
      </c>
      <c r="I61" s="20" t="s">
        <v>2091</v>
      </c>
    </row>
    <row r="62" spans="1:9" ht="56.25" x14ac:dyDescent="0.45">
      <c r="A62" s="65">
        <v>60</v>
      </c>
      <c r="B62" s="15" t="s">
        <v>2814</v>
      </c>
      <c r="C62" s="16" t="s">
        <v>674</v>
      </c>
      <c r="D62" s="31" t="s">
        <v>34</v>
      </c>
      <c r="E62" s="18">
        <v>2013</v>
      </c>
      <c r="F62" s="18">
        <v>2013</v>
      </c>
      <c r="G62" s="19">
        <v>909850</v>
      </c>
      <c r="H62" s="185">
        <f t="shared" si="1"/>
        <v>9136713.6999999993</v>
      </c>
      <c r="I62" s="20" t="s">
        <v>2091</v>
      </c>
    </row>
    <row r="63" spans="1:9" ht="93.75" x14ac:dyDescent="0.45">
      <c r="A63" s="65">
        <v>61</v>
      </c>
      <c r="B63" s="15" t="s">
        <v>2078</v>
      </c>
      <c r="C63" s="16" t="s">
        <v>674</v>
      </c>
      <c r="D63" s="31" t="s">
        <v>35</v>
      </c>
      <c r="E63" s="18">
        <v>2013</v>
      </c>
      <c r="F63" s="18">
        <v>2013</v>
      </c>
      <c r="G63" s="19">
        <v>2364648</v>
      </c>
      <c r="H63" s="185">
        <f t="shared" si="1"/>
        <v>23745795.215999998</v>
      </c>
      <c r="I63" s="20" t="s">
        <v>2091</v>
      </c>
    </row>
    <row r="64" spans="1:9" ht="56.25" x14ac:dyDescent="0.45">
      <c r="A64" s="65">
        <v>62</v>
      </c>
      <c r="B64" s="15" t="s">
        <v>2079</v>
      </c>
      <c r="C64" s="16" t="s">
        <v>674</v>
      </c>
      <c r="D64" s="31" t="s">
        <v>35</v>
      </c>
      <c r="E64" s="18">
        <v>2013</v>
      </c>
      <c r="F64" s="18">
        <v>2013</v>
      </c>
      <c r="G64" s="19">
        <v>217099.99999999907</v>
      </c>
      <c r="H64" s="185">
        <f t="shared" si="1"/>
        <v>2180118.1999999904</v>
      </c>
      <c r="I64" s="20" t="s">
        <v>2091</v>
      </c>
    </row>
    <row r="65" spans="1:9" ht="56.25" x14ac:dyDescent="0.45">
      <c r="A65" s="65">
        <v>63</v>
      </c>
      <c r="B65" s="15" t="s">
        <v>2815</v>
      </c>
      <c r="C65" s="16" t="s">
        <v>674</v>
      </c>
      <c r="D65" s="31" t="s">
        <v>35</v>
      </c>
      <c r="E65" s="18">
        <v>2013</v>
      </c>
      <c r="F65" s="18">
        <v>2013</v>
      </c>
      <c r="G65" s="19">
        <v>364000</v>
      </c>
      <c r="H65" s="185">
        <f t="shared" si="1"/>
        <v>3655288</v>
      </c>
      <c r="I65" s="20" t="s">
        <v>2091</v>
      </c>
    </row>
    <row r="66" spans="1:9" ht="93.75" x14ac:dyDescent="0.45">
      <c r="A66" s="65">
        <v>64</v>
      </c>
      <c r="B66" s="15" t="s">
        <v>2080</v>
      </c>
      <c r="C66" s="16" t="s">
        <v>674</v>
      </c>
      <c r="D66" s="31" t="s">
        <v>36</v>
      </c>
      <c r="E66" s="18">
        <v>2013</v>
      </c>
      <c r="F66" s="18">
        <v>2013</v>
      </c>
      <c r="G66" s="19">
        <v>783189.00000000093</v>
      </c>
      <c r="H66" s="185">
        <f t="shared" si="1"/>
        <v>7864783.9380000094</v>
      </c>
      <c r="I66" s="20" t="s">
        <v>2091</v>
      </c>
    </row>
    <row r="67" spans="1:9" ht="56.25" x14ac:dyDescent="0.45">
      <c r="A67" s="65">
        <v>65</v>
      </c>
      <c r="B67" s="15" t="s">
        <v>2081</v>
      </c>
      <c r="C67" s="16" t="s">
        <v>674</v>
      </c>
      <c r="D67" s="31" t="s">
        <v>36</v>
      </c>
      <c r="E67" s="18">
        <v>2013</v>
      </c>
      <c r="F67" s="18">
        <v>2013</v>
      </c>
      <c r="G67" s="19">
        <v>24252</v>
      </c>
      <c r="H67" s="185">
        <f t="shared" si="1"/>
        <v>243538.584</v>
      </c>
      <c r="I67" s="20" t="s">
        <v>2091</v>
      </c>
    </row>
    <row r="68" spans="1:9" ht="56.25" x14ac:dyDescent="0.45">
      <c r="A68" s="65">
        <v>66</v>
      </c>
      <c r="B68" s="15" t="s">
        <v>2817</v>
      </c>
      <c r="C68" s="16" t="s">
        <v>674</v>
      </c>
      <c r="D68" s="31" t="s">
        <v>36</v>
      </c>
      <c r="E68" s="18">
        <v>2013</v>
      </c>
      <c r="F68" s="18">
        <v>2013</v>
      </c>
      <c r="G68" s="19">
        <v>166843</v>
      </c>
      <c r="H68" s="185">
        <f t="shared" si="1"/>
        <v>1675437.406</v>
      </c>
      <c r="I68" s="20" t="s">
        <v>2091</v>
      </c>
    </row>
    <row r="69" spans="1:9" ht="93.75" x14ac:dyDescent="0.45">
      <c r="A69" s="65">
        <v>67</v>
      </c>
      <c r="B69" s="15" t="s">
        <v>2082</v>
      </c>
      <c r="C69" s="16" t="s">
        <v>674</v>
      </c>
      <c r="D69" s="31" t="s">
        <v>13</v>
      </c>
      <c r="E69" s="18">
        <v>2013</v>
      </c>
      <c r="F69" s="18">
        <v>2013</v>
      </c>
      <c r="G69" s="19">
        <v>2433650.0000000037</v>
      </c>
      <c r="H69" s="185">
        <f t="shared" si="1"/>
        <v>24438713.300000038</v>
      </c>
      <c r="I69" s="20" t="s">
        <v>2091</v>
      </c>
    </row>
    <row r="70" spans="1:9" ht="56.25" x14ac:dyDescent="0.45">
      <c r="A70" s="65">
        <v>68</v>
      </c>
      <c r="B70" s="15" t="s">
        <v>2083</v>
      </c>
      <c r="C70" s="16" t="s">
        <v>674</v>
      </c>
      <c r="D70" s="31" t="s">
        <v>13</v>
      </c>
      <c r="E70" s="18">
        <v>2013</v>
      </c>
      <c r="F70" s="18">
        <v>2013</v>
      </c>
      <c r="G70" s="19">
        <v>1009643.0000000009</v>
      </c>
      <c r="H70" s="185">
        <f t="shared" si="1"/>
        <v>10138835.006000008</v>
      </c>
      <c r="I70" s="20" t="s">
        <v>2091</v>
      </c>
    </row>
    <row r="71" spans="1:9" ht="56.25" x14ac:dyDescent="0.45">
      <c r="A71" s="65">
        <v>69</v>
      </c>
      <c r="B71" s="15" t="s">
        <v>2819</v>
      </c>
      <c r="C71" s="16" t="s">
        <v>674</v>
      </c>
      <c r="D71" s="31" t="s">
        <v>13</v>
      </c>
      <c r="E71" s="18">
        <v>2013</v>
      </c>
      <c r="F71" s="18">
        <v>2013</v>
      </c>
      <c r="G71" s="19">
        <v>2453050</v>
      </c>
      <c r="H71" s="185">
        <f t="shared" si="1"/>
        <v>24633528.099999998</v>
      </c>
      <c r="I71" s="20" t="s">
        <v>2091</v>
      </c>
    </row>
    <row r="72" spans="1:9" ht="93.75" x14ac:dyDescent="0.45">
      <c r="A72" s="65">
        <v>70</v>
      </c>
      <c r="B72" s="15" t="s">
        <v>2084</v>
      </c>
      <c r="C72" s="16" t="s">
        <v>674</v>
      </c>
      <c r="D72" s="31" t="s">
        <v>2062</v>
      </c>
      <c r="E72" s="18">
        <v>2013</v>
      </c>
      <c r="F72" s="18">
        <v>2013</v>
      </c>
      <c r="G72" s="19">
        <v>3427511.9999999981</v>
      </c>
      <c r="H72" s="185">
        <f t="shared" si="1"/>
        <v>34419075.503999978</v>
      </c>
      <c r="I72" s="20" t="s">
        <v>2091</v>
      </c>
    </row>
    <row r="73" spans="1:9" ht="56.25" x14ac:dyDescent="0.45">
      <c r="A73" s="65">
        <v>71</v>
      </c>
      <c r="B73" s="15" t="s">
        <v>2085</v>
      </c>
      <c r="C73" s="16" t="s">
        <v>674</v>
      </c>
      <c r="D73" s="31" t="s">
        <v>2062</v>
      </c>
      <c r="E73" s="18">
        <v>2013</v>
      </c>
      <c r="F73" s="18">
        <v>2013</v>
      </c>
      <c r="G73" s="19">
        <v>985790</v>
      </c>
      <c r="H73" s="185">
        <f t="shared" si="1"/>
        <v>9899303.1799999997</v>
      </c>
      <c r="I73" s="20" t="s">
        <v>2091</v>
      </c>
    </row>
    <row r="74" spans="1:9" ht="56.25" x14ac:dyDescent="0.45">
      <c r="A74" s="65">
        <v>72</v>
      </c>
      <c r="B74" s="15" t="s">
        <v>2821</v>
      </c>
      <c r="C74" s="16" t="s">
        <v>674</v>
      </c>
      <c r="D74" s="31" t="s">
        <v>2062</v>
      </c>
      <c r="E74" s="18">
        <v>2013</v>
      </c>
      <c r="F74" s="18">
        <v>2013</v>
      </c>
      <c r="G74" s="19">
        <v>474383.00000000186</v>
      </c>
      <c r="H74" s="185">
        <f t="shared" si="1"/>
        <v>4763754.0860000188</v>
      </c>
      <c r="I74" s="20" t="s">
        <v>2091</v>
      </c>
    </row>
    <row r="75" spans="1:9" ht="93.75" x14ac:dyDescent="0.45">
      <c r="A75" s="65">
        <v>73</v>
      </c>
      <c r="B75" s="15" t="s">
        <v>2086</v>
      </c>
      <c r="C75" s="16" t="s">
        <v>674</v>
      </c>
      <c r="D75" s="31" t="s">
        <v>15</v>
      </c>
      <c r="E75" s="18">
        <v>2013</v>
      </c>
      <c r="F75" s="18">
        <v>2013</v>
      </c>
      <c r="G75" s="19">
        <v>7472285.0000000037</v>
      </c>
      <c r="H75" s="185">
        <f t="shared" si="1"/>
        <v>75036685.970000029</v>
      </c>
      <c r="I75" s="20" t="s">
        <v>2091</v>
      </c>
    </row>
    <row r="76" spans="1:9" ht="56.25" x14ac:dyDescent="0.45">
      <c r="A76" s="65">
        <v>74</v>
      </c>
      <c r="B76" s="15" t="s">
        <v>2087</v>
      </c>
      <c r="C76" s="16" t="s">
        <v>674</v>
      </c>
      <c r="D76" s="31" t="s">
        <v>15</v>
      </c>
      <c r="E76" s="18">
        <v>2013</v>
      </c>
      <c r="F76" s="18">
        <v>2013</v>
      </c>
      <c r="G76" s="19">
        <v>1116092.9899999984</v>
      </c>
      <c r="H76" s="185">
        <f t="shared" si="1"/>
        <v>11207805.805579983</v>
      </c>
      <c r="I76" s="20" t="s">
        <v>2091</v>
      </c>
    </row>
    <row r="77" spans="1:9" ht="56.25" x14ac:dyDescent="0.45">
      <c r="A77" s="65">
        <v>75</v>
      </c>
      <c r="B77" s="15" t="s">
        <v>2822</v>
      </c>
      <c r="C77" s="16" t="s">
        <v>674</v>
      </c>
      <c r="D77" s="31" t="s">
        <v>15</v>
      </c>
      <c r="E77" s="18">
        <v>2013</v>
      </c>
      <c r="F77" s="18">
        <v>2013</v>
      </c>
      <c r="G77" s="19">
        <v>427602</v>
      </c>
      <c r="H77" s="185">
        <f t="shared" si="1"/>
        <v>4293979.284</v>
      </c>
      <c r="I77" s="20" t="s">
        <v>2091</v>
      </c>
    </row>
    <row r="78" spans="1:9" ht="93.75" x14ac:dyDescent="0.45">
      <c r="A78" s="65">
        <v>76</v>
      </c>
      <c r="B78" s="15" t="s">
        <v>2088</v>
      </c>
      <c r="C78" s="16" t="s">
        <v>674</v>
      </c>
      <c r="D78" s="31" t="s">
        <v>40</v>
      </c>
      <c r="E78" s="18">
        <v>2013</v>
      </c>
      <c r="F78" s="18">
        <v>2013</v>
      </c>
      <c r="G78" s="19">
        <v>1234240</v>
      </c>
      <c r="H78" s="185">
        <f t="shared" si="1"/>
        <v>12394238.08</v>
      </c>
      <c r="I78" s="20" t="s">
        <v>2091</v>
      </c>
    </row>
    <row r="79" spans="1:9" ht="56.25" x14ac:dyDescent="0.45">
      <c r="A79" s="65">
        <v>77</v>
      </c>
      <c r="B79" s="15" t="s">
        <v>2089</v>
      </c>
      <c r="C79" s="16" t="s">
        <v>674</v>
      </c>
      <c r="D79" s="31" t="s">
        <v>40</v>
      </c>
      <c r="E79" s="18">
        <v>2013</v>
      </c>
      <c r="F79" s="18">
        <v>2013</v>
      </c>
      <c r="G79" s="19">
        <v>126099.99999999953</v>
      </c>
      <c r="H79" s="185">
        <f t="shared" si="1"/>
        <v>1266296.1999999953</v>
      </c>
      <c r="I79" s="20" t="s">
        <v>2091</v>
      </c>
    </row>
    <row r="80" spans="1:9" ht="56.25" x14ac:dyDescent="0.45">
      <c r="A80" s="65">
        <v>78</v>
      </c>
      <c r="B80" s="15" t="s">
        <v>2824</v>
      </c>
      <c r="C80" s="16" t="s">
        <v>674</v>
      </c>
      <c r="D80" s="31" t="s">
        <v>40</v>
      </c>
      <c r="E80" s="18">
        <v>2013</v>
      </c>
      <c r="F80" s="18">
        <v>2013</v>
      </c>
      <c r="G80" s="19">
        <v>544099.99999999907</v>
      </c>
      <c r="H80" s="185">
        <f t="shared" si="1"/>
        <v>5463852.1999999909</v>
      </c>
      <c r="I80" s="20" t="s">
        <v>2091</v>
      </c>
    </row>
    <row r="81" spans="1:9" ht="93.75" x14ac:dyDescent="0.45">
      <c r="A81" s="65">
        <v>79</v>
      </c>
      <c r="B81" s="15" t="s">
        <v>2090</v>
      </c>
      <c r="C81" s="16" t="s">
        <v>674</v>
      </c>
      <c r="D81" s="31" t="s">
        <v>41</v>
      </c>
      <c r="E81" s="18">
        <v>2013</v>
      </c>
      <c r="F81" s="18">
        <v>2013</v>
      </c>
      <c r="G81" s="19">
        <v>1177200</v>
      </c>
      <c r="H81" s="185">
        <f t="shared" si="1"/>
        <v>11821442.4</v>
      </c>
      <c r="I81" s="20" t="s">
        <v>2091</v>
      </c>
    </row>
    <row r="82" spans="1:9" ht="56.25" x14ac:dyDescent="0.45">
      <c r="A82" s="65">
        <v>80</v>
      </c>
      <c r="B82" s="15" t="s">
        <v>2825</v>
      </c>
      <c r="C82" s="16" t="s">
        <v>674</v>
      </c>
      <c r="D82" s="31" t="s">
        <v>41</v>
      </c>
      <c r="E82" s="18">
        <v>2013</v>
      </c>
      <c r="F82" s="18">
        <v>2013</v>
      </c>
      <c r="G82" s="19">
        <v>240155.99999999977</v>
      </c>
      <c r="H82" s="185">
        <f t="shared" si="1"/>
        <v>2411646.5519999978</v>
      </c>
      <c r="I82" s="20" t="s">
        <v>2091</v>
      </c>
    </row>
    <row r="83" spans="1:9" ht="75" x14ac:dyDescent="0.45">
      <c r="A83" s="65">
        <v>81</v>
      </c>
      <c r="B83" s="15" t="s">
        <v>2065</v>
      </c>
      <c r="C83" s="16" t="s">
        <v>674</v>
      </c>
      <c r="D83" s="31" t="s">
        <v>2067</v>
      </c>
      <c r="E83" s="18">
        <v>2008</v>
      </c>
      <c r="F83" s="18">
        <v>2013</v>
      </c>
      <c r="G83" s="19">
        <v>7063674</v>
      </c>
      <c r="H83" s="185">
        <f t="shared" si="1"/>
        <v>70933414.307999998</v>
      </c>
      <c r="I83" s="20" t="s">
        <v>2091</v>
      </c>
    </row>
    <row r="84" spans="1:9" x14ac:dyDescent="0.45">
      <c r="A84" s="65">
        <v>82</v>
      </c>
      <c r="B84" s="15" t="s">
        <v>2092</v>
      </c>
      <c r="C84" s="16" t="s">
        <v>674</v>
      </c>
      <c r="D84" s="31" t="s">
        <v>1094</v>
      </c>
      <c r="E84" s="18">
        <v>2005</v>
      </c>
      <c r="F84" s="18">
        <v>2013</v>
      </c>
      <c r="G84" s="19">
        <v>118349291</v>
      </c>
      <c r="H84" s="185">
        <f t="shared" si="1"/>
        <v>1188463580.2219999</v>
      </c>
      <c r="I84" s="20" t="s">
        <v>2091</v>
      </c>
    </row>
    <row r="85" spans="1:9" ht="93.75" x14ac:dyDescent="0.45">
      <c r="A85" s="65">
        <v>83</v>
      </c>
      <c r="B85" s="15" t="s">
        <v>1947</v>
      </c>
      <c r="C85" s="16" t="s">
        <v>674</v>
      </c>
      <c r="D85" s="31" t="s">
        <v>1961</v>
      </c>
      <c r="E85" s="18">
        <v>2013</v>
      </c>
      <c r="F85" s="18">
        <v>2014</v>
      </c>
      <c r="G85" s="19">
        <v>120360</v>
      </c>
      <c r="H85" s="185">
        <f t="shared" ref="H85:H105" si="2">PRODUCT(G85,9.191)</f>
        <v>1106228.76</v>
      </c>
      <c r="I85" s="20" t="s">
        <v>25</v>
      </c>
    </row>
    <row r="86" spans="1:9" ht="75" x14ac:dyDescent="0.45">
      <c r="A86" s="65">
        <v>84</v>
      </c>
      <c r="B86" s="15" t="s">
        <v>1948</v>
      </c>
      <c r="C86" s="16" t="s">
        <v>674</v>
      </c>
      <c r="D86" s="31" t="s">
        <v>92</v>
      </c>
      <c r="E86" s="18">
        <v>2013</v>
      </c>
      <c r="F86" s="18">
        <v>2014</v>
      </c>
      <c r="G86" s="19">
        <v>20060</v>
      </c>
      <c r="H86" s="185">
        <f t="shared" si="2"/>
        <v>184371.46000000002</v>
      </c>
      <c r="I86" s="20" t="s">
        <v>1261</v>
      </c>
    </row>
    <row r="87" spans="1:9" ht="56.25" x14ac:dyDescent="0.45">
      <c r="A87" s="65">
        <v>85</v>
      </c>
      <c r="B87" s="15" t="s">
        <v>1949</v>
      </c>
      <c r="C87" s="16" t="s">
        <v>674</v>
      </c>
      <c r="D87" s="31" t="s">
        <v>13</v>
      </c>
      <c r="E87" s="18">
        <v>2013</v>
      </c>
      <c r="F87" s="18">
        <v>2014</v>
      </c>
      <c r="G87" s="19">
        <v>164020</v>
      </c>
      <c r="H87" s="185">
        <f t="shared" si="2"/>
        <v>1507507.82</v>
      </c>
      <c r="I87" s="20" t="s">
        <v>17</v>
      </c>
    </row>
    <row r="88" spans="1:9" ht="56.25" x14ac:dyDescent="0.45">
      <c r="A88" s="65">
        <v>86</v>
      </c>
      <c r="B88" s="15" t="s">
        <v>2804</v>
      </c>
      <c r="C88" s="16" t="s">
        <v>674</v>
      </c>
      <c r="D88" s="31" t="s">
        <v>1962</v>
      </c>
      <c r="E88" s="18">
        <v>2013</v>
      </c>
      <c r="F88" s="18">
        <v>2014</v>
      </c>
      <c r="G88" s="19">
        <v>988840</v>
      </c>
      <c r="H88" s="185">
        <f t="shared" si="2"/>
        <v>9088428.4400000013</v>
      </c>
      <c r="I88" s="20" t="s">
        <v>17</v>
      </c>
    </row>
    <row r="89" spans="1:9" ht="75" x14ac:dyDescent="0.45">
      <c r="A89" s="65">
        <v>87</v>
      </c>
      <c r="B89" s="15" t="s">
        <v>1950</v>
      </c>
      <c r="C89" s="16" t="s">
        <v>674</v>
      </c>
      <c r="D89" s="31" t="s">
        <v>13</v>
      </c>
      <c r="E89" s="18">
        <v>2013</v>
      </c>
      <c r="F89" s="18">
        <v>2014</v>
      </c>
      <c r="G89" s="19">
        <v>101493.78</v>
      </c>
      <c r="H89" s="185">
        <f t="shared" si="2"/>
        <v>932829.33198000002</v>
      </c>
      <c r="I89" s="20" t="s">
        <v>17</v>
      </c>
    </row>
    <row r="90" spans="1:9" ht="37.5" x14ac:dyDescent="0.45">
      <c r="A90" s="65">
        <v>88</v>
      </c>
      <c r="B90" s="15" t="s">
        <v>1951</v>
      </c>
      <c r="C90" s="16" t="s">
        <v>674</v>
      </c>
      <c r="D90" s="31" t="s">
        <v>9</v>
      </c>
      <c r="E90" s="18">
        <v>2013</v>
      </c>
      <c r="F90" s="18">
        <v>2014</v>
      </c>
      <c r="G90" s="19">
        <v>118000</v>
      </c>
      <c r="H90" s="185">
        <f t="shared" si="2"/>
        <v>1084538</v>
      </c>
      <c r="I90" s="20" t="s">
        <v>1963</v>
      </c>
    </row>
    <row r="91" spans="1:9" ht="37.5" x14ac:dyDescent="0.45">
      <c r="A91" s="65">
        <v>89</v>
      </c>
      <c r="B91" s="15" t="s">
        <v>2805</v>
      </c>
      <c r="C91" s="16" t="s">
        <v>674</v>
      </c>
      <c r="D91" s="31" t="s">
        <v>41</v>
      </c>
      <c r="E91" s="18">
        <v>2013</v>
      </c>
      <c r="F91" s="18">
        <v>2014</v>
      </c>
      <c r="G91" s="19">
        <v>128620</v>
      </c>
      <c r="H91" s="185">
        <f t="shared" si="2"/>
        <v>1182146.4200000002</v>
      </c>
      <c r="I91" s="20" t="s">
        <v>836</v>
      </c>
    </row>
    <row r="92" spans="1:9" x14ac:dyDescent="0.45">
      <c r="A92" s="65">
        <v>90</v>
      </c>
      <c r="B92" s="15" t="s">
        <v>1952</v>
      </c>
      <c r="C92" s="16" t="s">
        <v>674</v>
      </c>
      <c r="D92" s="31" t="s">
        <v>6</v>
      </c>
      <c r="E92" s="18">
        <v>2014</v>
      </c>
      <c r="F92" s="18">
        <v>2014</v>
      </c>
      <c r="G92" s="19">
        <v>49796</v>
      </c>
      <c r="H92" s="185">
        <f t="shared" si="2"/>
        <v>457675.03600000002</v>
      </c>
      <c r="I92" s="20" t="s">
        <v>25</v>
      </c>
    </row>
    <row r="93" spans="1:9" ht="37.5" x14ac:dyDescent="0.45">
      <c r="A93" s="65">
        <v>91</v>
      </c>
      <c r="B93" s="15" t="s">
        <v>1953</v>
      </c>
      <c r="C93" s="16" t="s">
        <v>674</v>
      </c>
      <c r="D93" s="31" t="s">
        <v>34</v>
      </c>
      <c r="E93" s="18">
        <v>2014</v>
      </c>
      <c r="F93" s="18">
        <v>2014</v>
      </c>
      <c r="G93" s="19">
        <v>21393.99</v>
      </c>
      <c r="H93" s="185">
        <f t="shared" si="2"/>
        <v>196632.16209000003</v>
      </c>
      <c r="I93" s="20" t="s">
        <v>17</v>
      </c>
    </row>
    <row r="94" spans="1:9" x14ac:dyDescent="0.45">
      <c r="A94" s="65">
        <v>92</v>
      </c>
      <c r="B94" s="15" t="s">
        <v>2806</v>
      </c>
      <c r="C94" s="16" t="s">
        <v>674</v>
      </c>
      <c r="D94" s="31" t="s">
        <v>41</v>
      </c>
      <c r="E94" s="18">
        <v>2014</v>
      </c>
      <c r="F94" s="18">
        <v>2014</v>
      </c>
      <c r="G94" s="19">
        <v>41300</v>
      </c>
      <c r="H94" s="185">
        <f t="shared" si="2"/>
        <v>379588.30000000005</v>
      </c>
      <c r="I94" s="20" t="s">
        <v>25</v>
      </c>
    </row>
    <row r="95" spans="1:9" ht="56.25" x14ac:dyDescent="0.45">
      <c r="A95" s="65">
        <v>93</v>
      </c>
      <c r="B95" s="15" t="s">
        <v>2807</v>
      </c>
      <c r="C95" s="16" t="s">
        <v>674</v>
      </c>
      <c r="D95" s="31" t="s">
        <v>41</v>
      </c>
      <c r="E95" s="18">
        <v>2014</v>
      </c>
      <c r="F95" s="18">
        <v>2014</v>
      </c>
      <c r="G95" s="19">
        <v>37760</v>
      </c>
      <c r="H95" s="185">
        <f t="shared" si="2"/>
        <v>347052.16000000003</v>
      </c>
      <c r="I95" s="20" t="s">
        <v>25</v>
      </c>
    </row>
    <row r="96" spans="1:9" ht="75" x14ac:dyDescent="0.45">
      <c r="A96" s="65">
        <v>94</v>
      </c>
      <c r="B96" s="15" t="s">
        <v>1954</v>
      </c>
      <c r="C96" s="16" t="s">
        <v>674</v>
      </c>
      <c r="D96" s="31" t="s">
        <v>92</v>
      </c>
      <c r="E96" s="18">
        <v>2014</v>
      </c>
      <c r="F96" s="18">
        <v>2014</v>
      </c>
      <c r="G96" s="19">
        <v>58403.93</v>
      </c>
      <c r="H96" s="185">
        <f t="shared" si="2"/>
        <v>536790.52063000004</v>
      </c>
      <c r="I96" s="20" t="s">
        <v>17</v>
      </c>
    </row>
    <row r="97" spans="1:9" ht="56.25" x14ac:dyDescent="0.45">
      <c r="A97" s="65">
        <v>95</v>
      </c>
      <c r="B97" s="15" t="s">
        <v>2808</v>
      </c>
      <c r="C97" s="16" t="s">
        <v>674</v>
      </c>
      <c r="D97" s="31" t="s">
        <v>6</v>
      </c>
      <c r="E97" s="18">
        <v>2014</v>
      </c>
      <c r="F97" s="18">
        <v>2014</v>
      </c>
      <c r="G97" s="19">
        <v>12620.1</v>
      </c>
      <c r="H97" s="185">
        <f t="shared" si="2"/>
        <v>115991.33910000001</v>
      </c>
      <c r="I97" s="20" t="s">
        <v>1965</v>
      </c>
    </row>
    <row r="98" spans="1:9" ht="56.25" x14ac:dyDescent="0.45">
      <c r="A98" s="65">
        <v>96</v>
      </c>
      <c r="B98" s="15" t="s">
        <v>2809</v>
      </c>
      <c r="C98" s="16" t="s">
        <v>674</v>
      </c>
      <c r="D98" s="31" t="s">
        <v>6</v>
      </c>
      <c r="E98" s="18">
        <v>2014</v>
      </c>
      <c r="F98" s="18">
        <v>2014</v>
      </c>
      <c r="G98" s="19">
        <v>7316</v>
      </c>
      <c r="H98" s="185">
        <f t="shared" si="2"/>
        <v>67241.356</v>
      </c>
      <c r="I98" s="20" t="s">
        <v>1965</v>
      </c>
    </row>
    <row r="99" spans="1:9" ht="56.25" x14ac:dyDescent="0.45">
      <c r="A99" s="65">
        <v>97</v>
      </c>
      <c r="B99" s="15" t="s">
        <v>2810</v>
      </c>
      <c r="C99" s="16" t="s">
        <v>674</v>
      </c>
      <c r="D99" s="31" t="s">
        <v>6</v>
      </c>
      <c r="E99" s="18">
        <v>2014</v>
      </c>
      <c r="F99" s="18">
        <v>2014</v>
      </c>
      <c r="G99" s="19">
        <v>14997.8</v>
      </c>
      <c r="H99" s="185">
        <f t="shared" si="2"/>
        <v>137844.77980000002</v>
      </c>
      <c r="I99" s="20" t="s">
        <v>25</v>
      </c>
    </row>
    <row r="100" spans="1:9" ht="37.5" x14ac:dyDescent="0.45">
      <c r="A100" s="65">
        <v>98</v>
      </c>
      <c r="B100" s="15" t="s">
        <v>1955</v>
      </c>
      <c r="C100" s="16" t="s">
        <v>674</v>
      </c>
      <c r="D100" s="31" t="s">
        <v>92</v>
      </c>
      <c r="E100" s="18">
        <v>2014</v>
      </c>
      <c r="F100" s="18">
        <v>2014</v>
      </c>
      <c r="G100" s="19">
        <v>68999.320000000007</v>
      </c>
      <c r="H100" s="185">
        <f t="shared" si="2"/>
        <v>634172.7501200001</v>
      </c>
      <c r="I100" s="20" t="s">
        <v>17</v>
      </c>
    </row>
    <row r="101" spans="1:9" ht="37.5" x14ac:dyDescent="0.45">
      <c r="A101" s="65">
        <v>99</v>
      </c>
      <c r="B101" s="15" t="s">
        <v>1956</v>
      </c>
      <c r="C101" s="16" t="s">
        <v>674</v>
      </c>
      <c r="D101" s="31" t="s">
        <v>35</v>
      </c>
      <c r="E101" s="18">
        <v>2014</v>
      </c>
      <c r="F101" s="18">
        <v>2014</v>
      </c>
      <c r="G101" s="19">
        <v>9988.07</v>
      </c>
      <c r="H101" s="185">
        <f t="shared" si="2"/>
        <v>91800.351370000004</v>
      </c>
      <c r="I101" s="20" t="s">
        <v>25</v>
      </c>
    </row>
    <row r="102" spans="1:9" ht="56.25" x14ac:dyDescent="0.45">
      <c r="A102" s="65">
        <v>100</v>
      </c>
      <c r="B102" s="15" t="s">
        <v>1957</v>
      </c>
      <c r="C102" s="16" t="s">
        <v>674</v>
      </c>
      <c r="D102" s="31" t="s">
        <v>41</v>
      </c>
      <c r="E102" s="18">
        <v>2014</v>
      </c>
      <c r="F102" s="18">
        <v>2014</v>
      </c>
      <c r="G102" s="19">
        <v>38940</v>
      </c>
      <c r="H102" s="185">
        <f t="shared" si="2"/>
        <v>357897.54000000004</v>
      </c>
      <c r="I102" s="20" t="s">
        <v>17</v>
      </c>
    </row>
    <row r="103" spans="1:9" ht="37.5" x14ac:dyDescent="0.45">
      <c r="A103" s="65">
        <v>101</v>
      </c>
      <c r="B103" s="15" t="s">
        <v>1958</v>
      </c>
      <c r="C103" s="16" t="s">
        <v>674</v>
      </c>
      <c r="D103" s="31" t="s">
        <v>13</v>
      </c>
      <c r="E103" s="18">
        <v>2014</v>
      </c>
      <c r="F103" s="18">
        <v>2014</v>
      </c>
      <c r="G103" s="19">
        <v>37391.839999999997</v>
      </c>
      <c r="H103" s="185">
        <f t="shared" si="2"/>
        <v>343668.40143999999</v>
      </c>
      <c r="I103" s="20" t="s">
        <v>1966</v>
      </c>
    </row>
    <row r="104" spans="1:9" ht="56.25" x14ac:dyDescent="0.45">
      <c r="A104" s="65">
        <v>102</v>
      </c>
      <c r="B104" s="15" t="s">
        <v>1959</v>
      </c>
      <c r="C104" s="16" t="s">
        <v>674</v>
      </c>
      <c r="D104" s="31" t="s">
        <v>490</v>
      </c>
      <c r="E104" s="18">
        <v>2014</v>
      </c>
      <c r="F104" s="18">
        <v>2014</v>
      </c>
      <c r="G104" s="19">
        <v>194818</v>
      </c>
      <c r="H104" s="185">
        <f t="shared" si="2"/>
        <v>1790572.2380000001</v>
      </c>
      <c r="I104" s="20" t="s">
        <v>1967</v>
      </c>
    </row>
    <row r="105" spans="1:9" ht="37.5" x14ac:dyDescent="0.45">
      <c r="A105" s="65">
        <v>103</v>
      </c>
      <c r="B105" s="22" t="s">
        <v>1960</v>
      </c>
      <c r="C105" s="23" t="s">
        <v>674</v>
      </c>
      <c r="D105" s="32" t="s">
        <v>92</v>
      </c>
      <c r="E105" s="25">
        <v>2014</v>
      </c>
      <c r="F105" s="25">
        <v>2014</v>
      </c>
      <c r="G105" s="26">
        <v>149793.92000000001</v>
      </c>
      <c r="H105" s="185">
        <f t="shared" si="2"/>
        <v>1376755.9187200002</v>
      </c>
      <c r="I105" s="27" t="s">
        <v>836</v>
      </c>
    </row>
    <row r="106" spans="1:9" x14ac:dyDescent="0.45">
      <c r="A106" s="21"/>
      <c r="B106" s="22"/>
      <c r="C106" s="23"/>
      <c r="D106" s="32"/>
      <c r="E106" s="25"/>
      <c r="F106" s="25"/>
      <c r="G106" s="115">
        <f>SUM(G3:G105)</f>
        <v>488328432.72139996</v>
      </c>
      <c r="H106" s="115">
        <f>SUM(H3:H105)</f>
        <v>5066713186.5752859</v>
      </c>
      <c r="I106" s="27"/>
    </row>
  </sheetData>
  <sortState ref="B4:I92">
    <sortCondition ref="F4:F92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39"/>
  <sheetViews>
    <sheetView topLeftCell="A121" zoomScale="84" zoomScaleNormal="84" workbookViewId="0">
      <selection activeCell="I123" sqref="I123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140625" style="8" customWidth="1"/>
    <col min="6" max="6" width="10.140625" style="8" customWidth="1"/>
    <col min="7" max="7" width="20.7109375" style="8" bestFit="1" customWidth="1"/>
    <col min="8" max="8" width="20.710937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2861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93.7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29" customFormat="1" ht="93.75" x14ac:dyDescent="0.25">
      <c r="A3" s="65">
        <v>1</v>
      </c>
      <c r="B3" s="15" t="s">
        <v>2842</v>
      </c>
      <c r="C3" s="16" t="s">
        <v>674</v>
      </c>
      <c r="D3" s="31" t="s">
        <v>41</v>
      </c>
      <c r="E3" s="18">
        <v>2014</v>
      </c>
      <c r="F3" s="18">
        <v>2014</v>
      </c>
      <c r="G3" s="19">
        <v>732162.79</v>
      </c>
      <c r="H3" s="185">
        <f>PRODUCT(G3,9.191)</f>
        <v>6729308.2028900012</v>
      </c>
      <c r="I3" s="20" t="s">
        <v>1964</v>
      </c>
    </row>
    <row r="4" spans="1:9" ht="56.25" x14ac:dyDescent="0.45">
      <c r="A4" s="14">
        <v>2</v>
      </c>
      <c r="B4" s="58" t="s">
        <v>502</v>
      </c>
      <c r="C4" s="59" t="s">
        <v>674</v>
      </c>
      <c r="D4" s="59" t="s">
        <v>817</v>
      </c>
      <c r="E4" s="60">
        <v>2013</v>
      </c>
      <c r="F4" s="60">
        <v>2015</v>
      </c>
      <c r="G4" s="61">
        <v>7002859.4500000002</v>
      </c>
      <c r="H4" s="185">
        <f>PRODUCT(G4,8.568)</f>
        <v>60000499.7676</v>
      </c>
      <c r="I4" s="62" t="s">
        <v>1929</v>
      </c>
    </row>
    <row r="5" spans="1:9" ht="56.25" x14ac:dyDescent="0.45">
      <c r="A5" s="14">
        <v>3</v>
      </c>
      <c r="B5" s="58" t="s">
        <v>1968</v>
      </c>
      <c r="C5" s="59" t="s">
        <v>674</v>
      </c>
      <c r="D5" s="59" t="s">
        <v>41</v>
      </c>
      <c r="E5" s="60">
        <v>2016</v>
      </c>
      <c r="F5" s="60">
        <v>2016</v>
      </c>
      <c r="G5" s="61">
        <v>375756.17</v>
      </c>
      <c r="H5" s="185">
        <f t="shared" ref="H5:H14" si="0">PRODUCT(G5,7.971)</f>
        <v>2995152.4310699999</v>
      </c>
      <c r="I5" s="62" t="s">
        <v>24</v>
      </c>
    </row>
    <row r="6" spans="1:9" ht="37.5" x14ac:dyDescent="0.45">
      <c r="A6" s="65">
        <v>4</v>
      </c>
      <c r="B6" s="58" t="s">
        <v>1969</v>
      </c>
      <c r="C6" s="59" t="s">
        <v>674</v>
      </c>
      <c r="D6" s="59" t="s">
        <v>6</v>
      </c>
      <c r="E6" s="60">
        <v>2015</v>
      </c>
      <c r="F6" s="60">
        <v>2016</v>
      </c>
      <c r="G6" s="61">
        <v>206096.63</v>
      </c>
      <c r="H6" s="185">
        <f t="shared" si="0"/>
        <v>1642796.2377300002</v>
      </c>
      <c r="I6" s="62" t="s">
        <v>1261</v>
      </c>
    </row>
    <row r="7" spans="1:9" ht="56.25" x14ac:dyDescent="0.45">
      <c r="A7" s="65">
        <v>5</v>
      </c>
      <c r="B7" s="58" t="s">
        <v>818</v>
      </c>
      <c r="C7" s="59" t="s">
        <v>674</v>
      </c>
      <c r="D7" s="59" t="s">
        <v>33</v>
      </c>
      <c r="E7" s="60">
        <v>2016</v>
      </c>
      <c r="F7" s="60">
        <v>2016</v>
      </c>
      <c r="G7" s="61">
        <v>76741.3</v>
      </c>
      <c r="H7" s="185">
        <f t="shared" si="0"/>
        <v>611704.90230000007</v>
      </c>
      <c r="I7" s="62" t="s">
        <v>1767</v>
      </c>
    </row>
    <row r="8" spans="1:9" ht="93.75" x14ac:dyDescent="0.45">
      <c r="A8" s="65">
        <v>6</v>
      </c>
      <c r="B8" s="58" t="s">
        <v>844</v>
      </c>
      <c r="C8" s="59" t="s">
        <v>845</v>
      </c>
      <c r="D8" s="59" t="s">
        <v>14</v>
      </c>
      <c r="E8" s="60">
        <v>2015</v>
      </c>
      <c r="F8" s="60">
        <v>2016</v>
      </c>
      <c r="G8" s="61">
        <v>167760</v>
      </c>
      <c r="H8" s="185">
        <f t="shared" si="0"/>
        <v>1337214.96</v>
      </c>
      <c r="I8" s="62" t="s">
        <v>1663</v>
      </c>
    </row>
    <row r="9" spans="1:9" ht="131.25" x14ac:dyDescent="0.45">
      <c r="A9" s="14">
        <v>7</v>
      </c>
      <c r="B9" s="58" t="s">
        <v>846</v>
      </c>
      <c r="C9" s="59" t="s">
        <v>845</v>
      </c>
      <c r="D9" s="59" t="s">
        <v>14</v>
      </c>
      <c r="E9" s="60">
        <v>2015</v>
      </c>
      <c r="F9" s="60">
        <v>2016</v>
      </c>
      <c r="G9" s="61">
        <v>77641</v>
      </c>
      <c r="H9" s="185">
        <f t="shared" si="0"/>
        <v>618876.41099999996</v>
      </c>
      <c r="I9" s="62" t="s">
        <v>1664</v>
      </c>
    </row>
    <row r="10" spans="1:9" ht="56.25" x14ac:dyDescent="0.45">
      <c r="A10" s="14">
        <v>8</v>
      </c>
      <c r="B10" s="58" t="s">
        <v>2399</v>
      </c>
      <c r="C10" s="59" t="s">
        <v>858</v>
      </c>
      <c r="D10" s="59" t="s">
        <v>40</v>
      </c>
      <c r="E10" s="59">
        <v>2014</v>
      </c>
      <c r="F10" s="59">
        <v>2016</v>
      </c>
      <c r="G10" s="70">
        <v>451860.43</v>
      </c>
      <c r="H10" s="185">
        <f t="shared" si="0"/>
        <v>3601779.48753</v>
      </c>
      <c r="I10" s="71" t="s">
        <v>1261</v>
      </c>
    </row>
    <row r="11" spans="1:9" ht="75" x14ac:dyDescent="0.45">
      <c r="A11" s="65">
        <v>9</v>
      </c>
      <c r="B11" s="58" t="s">
        <v>2400</v>
      </c>
      <c r="C11" s="59" t="s">
        <v>858</v>
      </c>
      <c r="D11" s="59" t="s">
        <v>6</v>
      </c>
      <c r="E11" s="59">
        <v>2015</v>
      </c>
      <c r="F11" s="59">
        <v>2016</v>
      </c>
      <c r="G11" s="70">
        <v>306064.77</v>
      </c>
      <c r="H11" s="185">
        <f t="shared" si="0"/>
        <v>2439642.2816700004</v>
      </c>
      <c r="I11" s="71" t="s">
        <v>38</v>
      </c>
    </row>
    <row r="12" spans="1:9" ht="56.25" x14ac:dyDescent="0.45">
      <c r="A12" s="65">
        <v>10</v>
      </c>
      <c r="B12" s="58" t="s">
        <v>2401</v>
      </c>
      <c r="C12" s="59" t="s">
        <v>858</v>
      </c>
      <c r="D12" s="59" t="s">
        <v>34</v>
      </c>
      <c r="E12" s="59">
        <v>2015</v>
      </c>
      <c r="F12" s="59">
        <v>2016</v>
      </c>
      <c r="G12" s="70">
        <v>25544.14</v>
      </c>
      <c r="H12" s="185">
        <f t="shared" si="0"/>
        <v>203612.33994000001</v>
      </c>
      <c r="I12" s="71" t="s">
        <v>38</v>
      </c>
    </row>
    <row r="13" spans="1:9" ht="75" x14ac:dyDescent="0.45">
      <c r="A13" s="65">
        <v>11</v>
      </c>
      <c r="B13" s="58" t="s">
        <v>2402</v>
      </c>
      <c r="C13" s="59" t="s">
        <v>858</v>
      </c>
      <c r="D13" s="59" t="s">
        <v>13</v>
      </c>
      <c r="E13" s="59">
        <v>2015</v>
      </c>
      <c r="F13" s="59">
        <v>2016</v>
      </c>
      <c r="G13" s="70">
        <v>1912522.91</v>
      </c>
      <c r="H13" s="185">
        <f t="shared" si="0"/>
        <v>15244720.11561</v>
      </c>
      <c r="I13" s="71" t="s">
        <v>1261</v>
      </c>
    </row>
    <row r="14" spans="1:9" ht="56.25" x14ac:dyDescent="0.45">
      <c r="A14" s="14">
        <v>12</v>
      </c>
      <c r="B14" s="58" t="s">
        <v>2403</v>
      </c>
      <c r="C14" s="59" t="s">
        <v>845</v>
      </c>
      <c r="D14" s="59" t="s">
        <v>30</v>
      </c>
      <c r="E14" s="59">
        <v>2016</v>
      </c>
      <c r="F14" s="59">
        <v>2016</v>
      </c>
      <c r="G14" s="70">
        <v>313937.87</v>
      </c>
      <c r="H14" s="185">
        <f t="shared" si="0"/>
        <v>2502398.7617700002</v>
      </c>
      <c r="I14" s="71" t="s">
        <v>724</v>
      </c>
    </row>
    <row r="15" spans="1:9" ht="75" x14ac:dyDescent="0.45">
      <c r="A15" s="14">
        <v>13</v>
      </c>
      <c r="B15" s="58" t="s">
        <v>26</v>
      </c>
      <c r="C15" s="59" t="s">
        <v>674</v>
      </c>
      <c r="D15" s="59" t="s">
        <v>6</v>
      </c>
      <c r="E15" s="60">
        <v>2017</v>
      </c>
      <c r="F15" s="60">
        <v>2017</v>
      </c>
      <c r="G15" s="61">
        <v>113882.68</v>
      </c>
      <c r="H15" s="185">
        <f t="shared" ref="H15:H37" si="1">PRODUCT(G15,7.241)</f>
        <v>824624.48587999993</v>
      </c>
      <c r="I15" s="62" t="s">
        <v>1660</v>
      </c>
    </row>
    <row r="16" spans="1:9" ht="93.75" x14ac:dyDescent="0.45">
      <c r="A16" s="65">
        <v>14</v>
      </c>
      <c r="B16" s="58" t="s">
        <v>2862</v>
      </c>
      <c r="C16" s="59" t="s">
        <v>674</v>
      </c>
      <c r="D16" s="59" t="s">
        <v>6</v>
      </c>
      <c r="E16" s="60">
        <v>2017</v>
      </c>
      <c r="F16" s="60">
        <v>2017</v>
      </c>
      <c r="G16" s="61">
        <v>36971773.109999999</v>
      </c>
      <c r="H16" s="185">
        <f t="shared" si="1"/>
        <v>267712609.08950999</v>
      </c>
      <c r="I16" s="62" t="s">
        <v>2863</v>
      </c>
    </row>
    <row r="17" spans="1:9" ht="75" x14ac:dyDescent="0.45">
      <c r="A17" s="65">
        <v>15</v>
      </c>
      <c r="B17" s="58" t="s">
        <v>2864</v>
      </c>
      <c r="C17" s="59" t="s">
        <v>674</v>
      </c>
      <c r="D17" s="59" t="s">
        <v>6</v>
      </c>
      <c r="E17" s="60">
        <v>2017</v>
      </c>
      <c r="F17" s="60">
        <v>2017</v>
      </c>
      <c r="G17" s="61">
        <v>358643.3</v>
      </c>
      <c r="H17" s="185">
        <f t="shared" si="1"/>
        <v>2596936.1352999997</v>
      </c>
      <c r="I17" s="62" t="s">
        <v>824</v>
      </c>
    </row>
    <row r="18" spans="1:9" ht="75" x14ac:dyDescent="0.45">
      <c r="A18" s="65">
        <v>16</v>
      </c>
      <c r="B18" s="58" t="s">
        <v>2865</v>
      </c>
      <c r="C18" s="59" t="s">
        <v>674</v>
      </c>
      <c r="D18" s="59" t="s">
        <v>41</v>
      </c>
      <c r="E18" s="60">
        <v>2017</v>
      </c>
      <c r="F18" s="60">
        <v>2017</v>
      </c>
      <c r="G18" s="61">
        <v>295889.88</v>
      </c>
      <c r="H18" s="185">
        <f t="shared" si="1"/>
        <v>2142538.62108</v>
      </c>
      <c r="I18" s="62" t="s">
        <v>2866</v>
      </c>
    </row>
    <row r="19" spans="1:9" ht="56.25" x14ac:dyDescent="0.45">
      <c r="A19" s="14">
        <v>17</v>
      </c>
      <c r="B19" s="58" t="s">
        <v>42</v>
      </c>
      <c r="C19" s="59" t="s">
        <v>674</v>
      </c>
      <c r="D19" s="59" t="s">
        <v>41</v>
      </c>
      <c r="E19" s="60">
        <v>2017</v>
      </c>
      <c r="F19" s="60">
        <v>2017</v>
      </c>
      <c r="G19" s="61">
        <v>57820</v>
      </c>
      <c r="H19" s="185">
        <f t="shared" si="1"/>
        <v>418674.62</v>
      </c>
      <c r="I19" s="62" t="s">
        <v>825</v>
      </c>
    </row>
    <row r="20" spans="1:9" ht="56.25" x14ac:dyDescent="0.45">
      <c r="A20" s="14">
        <v>18</v>
      </c>
      <c r="B20" s="58" t="s">
        <v>43</v>
      </c>
      <c r="C20" s="59" t="s">
        <v>674</v>
      </c>
      <c r="D20" s="59" t="s">
        <v>41</v>
      </c>
      <c r="E20" s="60">
        <v>2016</v>
      </c>
      <c r="F20" s="60">
        <v>2017</v>
      </c>
      <c r="G20" s="61">
        <v>463664.6</v>
      </c>
      <c r="H20" s="185">
        <f t="shared" si="1"/>
        <v>3357395.3685999997</v>
      </c>
      <c r="I20" s="62" t="s">
        <v>826</v>
      </c>
    </row>
    <row r="21" spans="1:9" ht="75" x14ac:dyDescent="0.45">
      <c r="A21" s="65">
        <v>19</v>
      </c>
      <c r="B21" s="58" t="s">
        <v>1928</v>
      </c>
      <c r="C21" s="59" t="s">
        <v>674</v>
      </c>
      <c r="D21" s="59" t="s">
        <v>41</v>
      </c>
      <c r="E21" s="60">
        <v>2016</v>
      </c>
      <c r="F21" s="60">
        <v>2017</v>
      </c>
      <c r="G21" s="61">
        <v>196736.16</v>
      </c>
      <c r="H21" s="185">
        <f t="shared" si="1"/>
        <v>1424566.5345600001</v>
      </c>
      <c r="I21" s="62" t="s">
        <v>2867</v>
      </c>
    </row>
    <row r="22" spans="1:9" ht="56.25" x14ac:dyDescent="0.45">
      <c r="A22" s="65">
        <v>20</v>
      </c>
      <c r="B22" s="58" t="s">
        <v>819</v>
      </c>
      <c r="C22" s="59" t="s">
        <v>674</v>
      </c>
      <c r="D22" s="59" t="s">
        <v>41</v>
      </c>
      <c r="E22" s="60">
        <v>2017</v>
      </c>
      <c r="F22" s="60">
        <v>2017</v>
      </c>
      <c r="G22" s="61">
        <v>605344.99</v>
      </c>
      <c r="H22" s="185">
        <f t="shared" si="1"/>
        <v>4383303.07259</v>
      </c>
      <c r="I22" s="62" t="s">
        <v>827</v>
      </c>
    </row>
    <row r="23" spans="1:9" ht="112.5" x14ac:dyDescent="0.45">
      <c r="A23" s="65">
        <v>21</v>
      </c>
      <c r="B23" s="58" t="s">
        <v>27</v>
      </c>
      <c r="C23" s="59" t="s">
        <v>674</v>
      </c>
      <c r="D23" s="59" t="s">
        <v>1763</v>
      </c>
      <c r="E23" s="60">
        <v>2017</v>
      </c>
      <c r="F23" s="60">
        <v>2017</v>
      </c>
      <c r="G23" s="61">
        <v>1573022.57</v>
      </c>
      <c r="H23" s="185">
        <f t="shared" si="1"/>
        <v>11390256.429369999</v>
      </c>
      <c r="I23" s="62" t="s">
        <v>2826</v>
      </c>
    </row>
    <row r="24" spans="1:9" ht="93.75" x14ac:dyDescent="0.45">
      <c r="A24" s="14">
        <v>22</v>
      </c>
      <c r="B24" s="58" t="s">
        <v>820</v>
      </c>
      <c r="C24" s="59" t="s">
        <v>674</v>
      </c>
      <c r="D24" s="59" t="s">
        <v>1764</v>
      </c>
      <c r="E24" s="60">
        <v>2017</v>
      </c>
      <c r="F24" s="60">
        <v>2017</v>
      </c>
      <c r="G24" s="61">
        <v>1278449.78</v>
      </c>
      <c r="H24" s="185">
        <f t="shared" si="1"/>
        <v>9257254.8569799997</v>
      </c>
      <c r="I24" s="62" t="s">
        <v>2827</v>
      </c>
    </row>
    <row r="25" spans="1:9" ht="75" x14ac:dyDescent="0.45">
      <c r="A25" s="14">
        <v>23</v>
      </c>
      <c r="B25" s="58" t="s">
        <v>821</v>
      </c>
      <c r="C25" s="59" t="s">
        <v>674</v>
      </c>
      <c r="D25" s="59" t="s">
        <v>1765</v>
      </c>
      <c r="E25" s="60">
        <v>2017</v>
      </c>
      <c r="F25" s="60">
        <v>2017</v>
      </c>
      <c r="G25" s="61">
        <v>1109319.42</v>
      </c>
      <c r="H25" s="185">
        <f t="shared" si="1"/>
        <v>8032581.9202199988</v>
      </c>
      <c r="I25" s="62" t="s">
        <v>2828</v>
      </c>
    </row>
    <row r="26" spans="1:9" ht="37.5" x14ac:dyDescent="0.45">
      <c r="A26" s="65">
        <v>24</v>
      </c>
      <c r="B26" s="58" t="s">
        <v>39</v>
      </c>
      <c r="C26" s="59" t="s">
        <v>674</v>
      </c>
      <c r="D26" s="59" t="s">
        <v>823</v>
      </c>
      <c r="E26" s="60">
        <v>2017</v>
      </c>
      <c r="F26" s="60">
        <v>2017</v>
      </c>
      <c r="G26" s="61">
        <v>927436.62</v>
      </c>
      <c r="H26" s="185">
        <f t="shared" si="1"/>
        <v>6715568.5654199999</v>
      </c>
      <c r="I26" s="62" t="s">
        <v>2829</v>
      </c>
    </row>
    <row r="27" spans="1:9" ht="112.5" x14ac:dyDescent="0.45">
      <c r="A27" s="65">
        <v>25</v>
      </c>
      <c r="B27" s="58" t="s">
        <v>822</v>
      </c>
      <c r="C27" s="59" t="s">
        <v>674</v>
      </c>
      <c r="D27" s="59" t="s">
        <v>1766</v>
      </c>
      <c r="E27" s="60">
        <v>2017</v>
      </c>
      <c r="F27" s="60">
        <v>2017</v>
      </c>
      <c r="G27" s="61">
        <v>1596211.74</v>
      </c>
      <c r="H27" s="185">
        <f t="shared" si="1"/>
        <v>11558169.209339999</v>
      </c>
      <c r="I27" s="62" t="s">
        <v>2830</v>
      </c>
    </row>
    <row r="28" spans="1:9" ht="150" x14ac:dyDescent="0.45">
      <c r="A28" s="65">
        <v>26</v>
      </c>
      <c r="B28" s="58" t="s">
        <v>2868</v>
      </c>
      <c r="C28" s="59" t="s">
        <v>845</v>
      </c>
      <c r="D28" s="59" t="s">
        <v>40</v>
      </c>
      <c r="E28" s="60">
        <v>2017</v>
      </c>
      <c r="F28" s="60">
        <v>2017</v>
      </c>
      <c r="G28" s="61">
        <v>80900</v>
      </c>
      <c r="H28" s="185">
        <f t="shared" si="1"/>
        <v>585796.9</v>
      </c>
      <c r="I28" s="62" t="s">
        <v>1663</v>
      </c>
    </row>
    <row r="29" spans="1:9" ht="56.25" x14ac:dyDescent="0.45">
      <c r="A29" s="14">
        <v>27</v>
      </c>
      <c r="B29" s="58" t="s">
        <v>847</v>
      </c>
      <c r="C29" s="59" t="s">
        <v>845</v>
      </c>
      <c r="D29" s="59" t="s">
        <v>33</v>
      </c>
      <c r="E29" s="60">
        <v>2016</v>
      </c>
      <c r="F29" s="60">
        <v>2017</v>
      </c>
      <c r="G29" s="61">
        <v>1671666.55</v>
      </c>
      <c r="H29" s="185">
        <f t="shared" si="1"/>
        <v>12104537.48855</v>
      </c>
      <c r="I29" s="62" t="s">
        <v>38</v>
      </c>
    </row>
    <row r="30" spans="1:9" ht="75" x14ac:dyDescent="0.45">
      <c r="A30" s="14">
        <v>28</v>
      </c>
      <c r="B30" s="58" t="s">
        <v>848</v>
      </c>
      <c r="C30" s="59" t="s">
        <v>845</v>
      </c>
      <c r="D30" s="59" t="s">
        <v>14</v>
      </c>
      <c r="E30" s="60">
        <v>2016</v>
      </c>
      <c r="F30" s="60">
        <v>2017</v>
      </c>
      <c r="G30" s="61">
        <v>2513382.44</v>
      </c>
      <c r="H30" s="185">
        <f t="shared" si="1"/>
        <v>18199402.248039998</v>
      </c>
      <c r="I30" s="62" t="s">
        <v>38</v>
      </c>
    </row>
    <row r="31" spans="1:9" ht="131.25" x14ac:dyDescent="0.45">
      <c r="A31" s="65">
        <v>29</v>
      </c>
      <c r="B31" s="58" t="s">
        <v>849</v>
      </c>
      <c r="C31" s="59" t="s">
        <v>845</v>
      </c>
      <c r="D31" s="59" t="s">
        <v>14</v>
      </c>
      <c r="E31" s="60">
        <v>2017</v>
      </c>
      <c r="F31" s="60">
        <v>2017</v>
      </c>
      <c r="G31" s="61">
        <v>153600</v>
      </c>
      <c r="H31" s="185">
        <f t="shared" si="1"/>
        <v>1112217.5999999999</v>
      </c>
      <c r="I31" s="62" t="s">
        <v>1663</v>
      </c>
    </row>
    <row r="32" spans="1:9" ht="150" x14ac:dyDescent="0.45">
      <c r="A32" s="65">
        <v>30</v>
      </c>
      <c r="B32" s="58" t="s">
        <v>854</v>
      </c>
      <c r="C32" s="59" t="s">
        <v>858</v>
      </c>
      <c r="D32" s="59" t="s">
        <v>33</v>
      </c>
      <c r="E32" s="60">
        <v>2016</v>
      </c>
      <c r="F32" s="60">
        <v>2017</v>
      </c>
      <c r="G32" s="61">
        <v>77000</v>
      </c>
      <c r="H32" s="185">
        <f t="shared" si="1"/>
        <v>557557</v>
      </c>
      <c r="I32" s="62" t="s">
        <v>1663</v>
      </c>
    </row>
    <row r="33" spans="1:9" ht="93.75" x14ac:dyDescent="0.45">
      <c r="A33" s="65">
        <v>31</v>
      </c>
      <c r="B33" s="58" t="s">
        <v>2404</v>
      </c>
      <c r="C33" s="59" t="s">
        <v>845</v>
      </c>
      <c r="D33" s="59" t="s">
        <v>2405</v>
      </c>
      <c r="E33" s="59">
        <v>2014</v>
      </c>
      <c r="F33" s="59">
        <v>2017</v>
      </c>
      <c r="G33" s="70">
        <v>425140</v>
      </c>
      <c r="H33" s="185">
        <f t="shared" si="1"/>
        <v>3078438.7399999998</v>
      </c>
      <c r="I33" s="71" t="s">
        <v>549</v>
      </c>
    </row>
    <row r="34" spans="1:9" ht="112.5" x14ac:dyDescent="0.45">
      <c r="A34" s="14">
        <v>32</v>
      </c>
      <c r="B34" s="58" t="s">
        <v>2406</v>
      </c>
      <c r="C34" s="59" t="s">
        <v>845</v>
      </c>
      <c r="D34" s="59" t="s">
        <v>14</v>
      </c>
      <c r="E34" s="59">
        <v>2015</v>
      </c>
      <c r="F34" s="59">
        <v>2017</v>
      </c>
      <c r="G34" s="70">
        <v>63040</v>
      </c>
      <c r="H34" s="185">
        <f t="shared" si="1"/>
        <v>456472.63999999996</v>
      </c>
      <c r="I34" s="71" t="s">
        <v>549</v>
      </c>
    </row>
    <row r="35" spans="1:9" ht="56.25" x14ac:dyDescent="0.45">
      <c r="A35" s="14">
        <v>33</v>
      </c>
      <c r="B35" s="58" t="s">
        <v>2407</v>
      </c>
      <c r="C35" s="59" t="s">
        <v>845</v>
      </c>
      <c r="D35" s="59" t="s">
        <v>30</v>
      </c>
      <c r="E35" s="59">
        <v>2016</v>
      </c>
      <c r="F35" s="59">
        <v>2017</v>
      </c>
      <c r="G35" s="70">
        <v>344560</v>
      </c>
      <c r="H35" s="185">
        <f t="shared" si="1"/>
        <v>2494958.96</v>
      </c>
      <c r="I35" s="71" t="s">
        <v>1663</v>
      </c>
    </row>
    <row r="36" spans="1:9" ht="37.5" x14ac:dyDescent="0.45">
      <c r="A36" s="65">
        <v>34</v>
      </c>
      <c r="B36" s="58" t="s">
        <v>2408</v>
      </c>
      <c r="C36" s="59" t="s">
        <v>858</v>
      </c>
      <c r="D36" s="59" t="s">
        <v>36</v>
      </c>
      <c r="E36" s="59">
        <v>2017</v>
      </c>
      <c r="F36" s="59">
        <v>2017</v>
      </c>
      <c r="G36" s="70">
        <v>2244033.94</v>
      </c>
      <c r="H36" s="185">
        <f t="shared" si="1"/>
        <v>16249049.759539999</v>
      </c>
      <c r="I36" s="69" t="s">
        <v>38</v>
      </c>
    </row>
    <row r="37" spans="1:9" ht="75" x14ac:dyDescent="0.45">
      <c r="A37" s="65">
        <v>35</v>
      </c>
      <c r="B37" s="58" t="s">
        <v>2409</v>
      </c>
      <c r="C37" s="59" t="s">
        <v>845</v>
      </c>
      <c r="D37" s="59" t="s">
        <v>30</v>
      </c>
      <c r="E37" s="59">
        <v>2017</v>
      </c>
      <c r="F37" s="59">
        <v>2017</v>
      </c>
      <c r="G37" s="70">
        <v>220920</v>
      </c>
      <c r="H37" s="185">
        <f t="shared" si="1"/>
        <v>1599681.72</v>
      </c>
      <c r="I37" s="71" t="s">
        <v>1663</v>
      </c>
    </row>
    <row r="38" spans="1:9" ht="37.5" x14ac:dyDescent="0.45">
      <c r="A38" s="65">
        <v>36</v>
      </c>
      <c r="B38" s="58" t="s">
        <v>828</v>
      </c>
      <c r="C38" s="59" t="s">
        <v>674</v>
      </c>
      <c r="D38" s="59" t="s">
        <v>6</v>
      </c>
      <c r="E38" s="60">
        <v>2017</v>
      </c>
      <c r="F38" s="60">
        <v>2018</v>
      </c>
      <c r="G38" s="61">
        <v>726883.25</v>
      </c>
      <c r="H38" s="185">
        <f t="shared" ref="H38:H60" si="2">PRODUCT(G38,6.289)</f>
        <v>4571368.7592500001</v>
      </c>
      <c r="I38" s="62" t="s">
        <v>2831</v>
      </c>
    </row>
    <row r="39" spans="1:9" ht="37.5" x14ac:dyDescent="0.45">
      <c r="A39" s="14">
        <v>37</v>
      </c>
      <c r="B39" s="58" t="s">
        <v>506</v>
      </c>
      <c r="C39" s="59" t="s">
        <v>674</v>
      </c>
      <c r="D39" s="59" t="s">
        <v>530</v>
      </c>
      <c r="E39" s="60">
        <v>2017</v>
      </c>
      <c r="F39" s="60">
        <v>2018</v>
      </c>
      <c r="G39" s="61">
        <v>834523.36</v>
      </c>
      <c r="H39" s="185">
        <f t="shared" si="2"/>
        <v>5248317.4110399997</v>
      </c>
      <c r="I39" s="62" t="s">
        <v>2832</v>
      </c>
    </row>
    <row r="40" spans="1:9" ht="37.5" x14ac:dyDescent="0.45">
      <c r="A40" s="14">
        <v>38</v>
      </c>
      <c r="B40" s="58" t="s">
        <v>507</v>
      </c>
      <c r="C40" s="59" t="s">
        <v>674</v>
      </c>
      <c r="D40" s="59" t="s">
        <v>6</v>
      </c>
      <c r="E40" s="60">
        <v>2017</v>
      </c>
      <c r="F40" s="60">
        <v>2018</v>
      </c>
      <c r="G40" s="61">
        <v>569172.65</v>
      </c>
      <c r="H40" s="185">
        <f t="shared" si="2"/>
        <v>3579526.7958499999</v>
      </c>
      <c r="I40" s="62" t="s">
        <v>2833</v>
      </c>
    </row>
    <row r="41" spans="1:9" ht="56.25" x14ac:dyDescent="0.45">
      <c r="A41" s="65">
        <v>39</v>
      </c>
      <c r="B41" s="58" t="s">
        <v>829</v>
      </c>
      <c r="C41" s="59" t="s">
        <v>674</v>
      </c>
      <c r="D41" s="59" t="s">
        <v>842</v>
      </c>
      <c r="E41" s="60">
        <v>2018</v>
      </c>
      <c r="F41" s="60">
        <v>2018</v>
      </c>
      <c r="G41" s="61">
        <v>1106352.19</v>
      </c>
      <c r="H41" s="185">
        <f t="shared" si="2"/>
        <v>6957848.9229099993</v>
      </c>
      <c r="I41" s="62" t="s">
        <v>2843</v>
      </c>
    </row>
    <row r="42" spans="1:9" ht="56.25" x14ac:dyDescent="0.45">
      <c r="A42" s="65">
        <v>40</v>
      </c>
      <c r="B42" s="58" t="s">
        <v>508</v>
      </c>
      <c r="C42" s="59" t="s">
        <v>674</v>
      </c>
      <c r="D42" s="59" t="s">
        <v>6</v>
      </c>
      <c r="E42" s="60">
        <v>2018</v>
      </c>
      <c r="F42" s="60">
        <v>2018</v>
      </c>
      <c r="G42" s="61">
        <v>922429.83</v>
      </c>
      <c r="H42" s="185">
        <f t="shared" si="2"/>
        <v>5801161.2008699998</v>
      </c>
      <c r="I42" s="62" t="s">
        <v>2834</v>
      </c>
    </row>
    <row r="43" spans="1:9" ht="56.25" x14ac:dyDescent="0.45">
      <c r="A43" s="65">
        <v>41</v>
      </c>
      <c r="B43" s="58" t="s">
        <v>29</v>
      </c>
      <c r="C43" s="59" t="s">
        <v>674</v>
      </c>
      <c r="D43" s="59" t="s">
        <v>30</v>
      </c>
      <c r="E43" s="60">
        <v>2018</v>
      </c>
      <c r="F43" s="60">
        <v>2018</v>
      </c>
      <c r="G43" s="61">
        <v>860312.21</v>
      </c>
      <c r="H43" s="185">
        <f t="shared" si="2"/>
        <v>5410503.4886899991</v>
      </c>
      <c r="I43" s="62" t="s">
        <v>2835</v>
      </c>
    </row>
    <row r="44" spans="1:9" ht="56.25" x14ac:dyDescent="0.45">
      <c r="A44" s="14">
        <v>42</v>
      </c>
      <c r="B44" s="58" t="s">
        <v>830</v>
      </c>
      <c r="C44" s="59" t="s">
        <v>674</v>
      </c>
      <c r="D44" s="59" t="s">
        <v>625</v>
      </c>
      <c r="E44" s="60">
        <v>2018</v>
      </c>
      <c r="F44" s="60">
        <v>2018</v>
      </c>
      <c r="G44" s="61">
        <v>1469953.88</v>
      </c>
      <c r="H44" s="185">
        <f t="shared" si="2"/>
        <v>9244539.9513199981</v>
      </c>
      <c r="I44" s="62" t="s">
        <v>2844</v>
      </c>
    </row>
    <row r="45" spans="1:9" ht="37.5" x14ac:dyDescent="0.45">
      <c r="A45" s="14">
        <v>43</v>
      </c>
      <c r="B45" s="58" t="s">
        <v>32</v>
      </c>
      <c r="C45" s="59" t="s">
        <v>674</v>
      </c>
      <c r="D45" s="59" t="s">
        <v>31</v>
      </c>
      <c r="E45" s="60">
        <v>2018</v>
      </c>
      <c r="F45" s="60">
        <v>2018</v>
      </c>
      <c r="G45" s="61">
        <v>1395820.15</v>
      </c>
      <c r="H45" s="185">
        <f t="shared" si="2"/>
        <v>8778312.9233499989</v>
      </c>
      <c r="I45" s="62" t="s">
        <v>2836</v>
      </c>
    </row>
    <row r="46" spans="1:9" ht="37.5" x14ac:dyDescent="0.45">
      <c r="A46" s="65">
        <v>44</v>
      </c>
      <c r="B46" s="58" t="s">
        <v>37</v>
      </c>
      <c r="C46" s="59" t="s">
        <v>674</v>
      </c>
      <c r="D46" s="59" t="s">
        <v>13</v>
      </c>
      <c r="E46" s="60">
        <v>2018</v>
      </c>
      <c r="F46" s="60">
        <v>2018</v>
      </c>
      <c r="G46" s="61">
        <v>1390301.27</v>
      </c>
      <c r="H46" s="185">
        <f t="shared" si="2"/>
        <v>8743604.6870300006</v>
      </c>
      <c r="I46" s="62" t="s">
        <v>2837</v>
      </c>
    </row>
    <row r="47" spans="1:9" ht="37.5" x14ac:dyDescent="0.45">
      <c r="A47" s="65">
        <v>45</v>
      </c>
      <c r="B47" s="58" t="s">
        <v>831</v>
      </c>
      <c r="C47" s="59" t="s">
        <v>674</v>
      </c>
      <c r="D47" s="59" t="s">
        <v>490</v>
      </c>
      <c r="E47" s="60">
        <v>2018</v>
      </c>
      <c r="F47" s="60">
        <v>2018</v>
      </c>
      <c r="G47" s="61">
        <v>12114582.76</v>
      </c>
      <c r="H47" s="185">
        <f t="shared" si="2"/>
        <v>76188610.977639988</v>
      </c>
      <c r="I47" s="62" t="s">
        <v>2838</v>
      </c>
    </row>
    <row r="48" spans="1:9" ht="150" x14ac:dyDescent="0.45">
      <c r="A48" s="65">
        <v>46</v>
      </c>
      <c r="B48" s="58" t="s">
        <v>832</v>
      </c>
      <c r="C48" s="59" t="s">
        <v>674</v>
      </c>
      <c r="D48" s="59" t="s">
        <v>834</v>
      </c>
      <c r="E48" s="60">
        <v>2018</v>
      </c>
      <c r="F48" s="60">
        <v>2018</v>
      </c>
      <c r="G48" s="61">
        <v>5117792.55</v>
      </c>
      <c r="H48" s="185">
        <f t="shared" si="2"/>
        <v>32185797.346949998</v>
      </c>
      <c r="I48" s="62" t="s">
        <v>2845</v>
      </c>
    </row>
    <row r="49" spans="1:9" ht="56.25" x14ac:dyDescent="0.45">
      <c r="A49" s="14">
        <v>47</v>
      </c>
      <c r="B49" s="58" t="s">
        <v>2869</v>
      </c>
      <c r="C49" s="59" t="s">
        <v>674</v>
      </c>
      <c r="D49" s="59" t="s">
        <v>44</v>
      </c>
      <c r="E49" s="60">
        <v>2018</v>
      </c>
      <c r="F49" s="60">
        <v>2018</v>
      </c>
      <c r="G49" s="61">
        <v>582596.72</v>
      </c>
      <c r="H49" s="185">
        <f t="shared" si="2"/>
        <v>3663950.7720799996</v>
      </c>
      <c r="I49" s="62" t="s">
        <v>835</v>
      </c>
    </row>
    <row r="50" spans="1:9" ht="112.5" x14ac:dyDescent="0.45">
      <c r="A50" s="14">
        <v>48</v>
      </c>
      <c r="B50" s="58" t="s">
        <v>2870</v>
      </c>
      <c r="C50" s="59" t="s">
        <v>674</v>
      </c>
      <c r="D50" s="59" t="s">
        <v>36</v>
      </c>
      <c r="E50" s="60">
        <v>2017</v>
      </c>
      <c r="F50" s="60">
        <v>2018</v>
      </c>
      <c r="G50" s="61">
        <v>165200</v>
      </c>
      <c r="H50" s="185">
        <f t="shared" si="2"/>
        <v>1038942.7999999999</v>
      </c>
      <c r="I50" s="62" t="s">
        <v>1661</v>
      </c>
    </row>
    <row r="51" spans="1:9" ht="37.5" x14ac:dyDescent="0.45">
      <c r="A51" s="65">
        <v>49</v>
      </c>
      <c r="B51" s="58" t="s">
        <v>2847</v>
      </c>
      <c r="C51" s="59" t="s">
        <v>674</v>
      </c>
      <c r="D51" s="59" t="s">
        <v>13</v>
      </c>
      <c r="E51" s="60">
        <v>2018</v>
      </c>
      <c r="F51" s="60">
        <v>2018</v>
      </c>
      <c r="G51" s="61">
        <v>121540</v>
      </c>
      <c r="H51" s="185">
        <f t="shared" si="2"/>
        <v>764365.05999999994</v>
      </c>
      <c r="I51" s="62" t="s">
        <v>1505</v>
      </c>
    </row>
    <row r="52" spans="1:9" ht="112.5" x14ac:dyDescent="0.45">
      <c r="A52" s="65">
        <v>50</v>
      </c>
      <c r="B52" s="58" t="s">
        <v>2871</v>
      </c>
      <c r="C52" s="59" t="s">
        <v>674</v>
      </c>
      <c r="D52" s="59" t="s">
        <v>15</v>
      </c>
      <c r="E52" s="60">
        <v>2017</v>
      </c>
      <c r="F52" s="60">
        <v>2018</v>
      </c>
      <c r="G52" s="61">
        <v>171100</v>
      </c>
      <c r="H52" s="185">
        <f t="shared" si="2"/>
        <v>1076047.8999999999</v>
      </c>
      <c r="I52" s="62" t="s">
        <v>1661</v>
      </c>
    </row>
    <row r="53" spans="1:9" ht="56.25" x14ac:dyDescent="0.45">
      <c r="A53" s="65">
        <v>51</v>
      </c>
      <c r="B53" s="58" t="s">
        <v>833</v>
      </c>
      <c r="C53" s="59" t="s">
        <v>674</v>
      </c>
      <c r="D53" s="59" t="s">
        <v>843</v>
      </c>
      <c r="E53" s="60">
        <v>2018</v>
      </c>
      <c r="F53" s="60">
        <v>2018</v>
      </c>
      <c r="G53" s="61">
        <v>87320</v>
      </c>
      <c r="H53" s="185">
        <f t="shared" si="2"/>
        <v>549155.48</v>
      </c>
      <c r="I53" s="62" t="s">
        <v>1505</v>
      </c>
    </row>
    <row r="54" spans="1:9" ht="131.25" x14ac:dyDescent="0.45">
      <c r="A54" s="14">
        <v>52</v>
      </c>
      <c r="B54" s="58" t="s">
        <v>2872</v>
      </c>
      <c r="C54" s="59" t="s">
        <v>674</v>
      </c>
      <c r="D54" s="59" t="s">
        <v>41</v>
      </c>
      <c r="E54" s="60">
        <v>2017</v>
      </c>
      <c r="F54" s="60">
        <v>2018</v>
      </c>
      <c r="G54" s="61">
        <v>162840</v>
      </c>
      <c r="H54" s="185">
        <f t="shared" si="2"/>
        <v>1024100.76</v>
      </c>
      <c r="I54" s="62" t="s">
        <v>1661</v>
      </c>
    </row>
    <row r="55" spans="1:9" ht="37.5" x14ac:dyDescent="0.45">
      <c r="A55" s="14">
        <v>53</v>
      </c>
      <c r="B55" s="58" t="s">
        <v>850</v>
      </c>
      <c r="C55" s="59" t="s">
        <v>845</v>
      </c>
      <c r="D55" s="59" t="s">
        <v>14</v>
      </c>
      <c r="E55" s="60">
        <v>2017</v>
      </c>
      <c r="F55" s="60">
        <v>2018</v>
      </c>
      <c r="G55" s="61">
        <v>990749.22</v>
      </c>
      <c r="H55" s="185">
        <f t="shared" si="2"/>
        <v>6230821.8445799993</v>
      </c>
      <c r="I55" s="62" t="s">
        <v>38</v>
      </c>
    </row>
    <row r="56" spans="1:9" ht="112.5" x14ac:dyDescent="0.45">
      <c r="A56" s="65">
        <v>54</v>
      </c>
      <c r="B56" s="58" t="s">
        <v>2873</v>
      </c>
      <c r="C56" s="59" t="s">
        <v>845</v>
      </c>
      <c r="D56" s="59" t="s">
        <v>14</v>
      </c>
      <c r="E56" s="60">
        <v>2017</v>
      </c>
      <c r="F56" s="60">
        <v>2018</v>
      </c>
      <c r="G56" s="61">
        <v>355857.64</v>
      </c>
      <c r="H56" s="185">
        <f t="shared" si="2"/>
        <v>2237988.69796</v>
      </c>
      <c r="I56" s="62" t="s">
        <v>1663</v>
      </c>
    </row>
    <row r="57" spans="1:9" ht="150" x14ac:dyDescent="0.45">
      <c r="A57" s="65">
        <v>55</v>
      </c>
      <c r="B57" s="58" t="s">
        <v>851</v>
      </c>
      <c r="C57" s="59" t="s">
        <v>845</v>
      </c>
      <c r="D57" s="59" t="s">
        <v>33</v>
      </c>
      <c r="E57" s="60">
        <v>2017</v>
      </c>
      <c r="F57" s="60">
        <v>2018</v>
      </c>
      <c r="G57" s="61">
        <v>115900</v>
      </c>
      <c r="H57" s="185">
        <f t="shared" si="2"/>
        <v>728895.1</v>
      </c>
      <c r="I57" s="62" t="s">
        <v>1663</v>
      </c>
    </row>
    <row r="58" spans="1:9" ht="75" x14ac:dyDescent="0.45">
      <c r="A58" s="65">
        <v>56</v>
      </c>
      <c r="B58" s="58" t="s">
        <v>1732</v>
      </c>
      <c r="C58" s="59" t="s">
        <v>674</v>
      </c>
      <c r="D58" s="59" t="s">
        <v>15</v>
      </c>
      <c r="E58" s="60">
        <v>2015</v>
      </c>
      <c r="F58" s="60">
        <v>2018</v>
      </c>
      <c r="G58" s="61">
        <v>8112299.71</v>
      </c>
      <c r="H58" s="185">
        <f t="shared" si="2"/>
        <v>51018252.876189999</v>
      </c>
      <c r="I58" s="62" t="s">
        <v>1261</v>
      </c>
    </row>
    <row r="59" spans="1:9" ht="56.25" x14ac:dyDescent="0.45">
      <c r="A59" s="14">
        <v>57</v>
      </c>
      <c r="B59" s="58" t="s">
        <v>2410</v>
      </c>
      <c r="C59" s="59" t="s">
        <v>845</v>
      </c>
      <c r="D59" s="59" t="s">
        <v>30</v>
      </c>
      <c r="E59" s="59">
        <v>2017</v>
      </c>
      <c r="F59" s="59">
        <v>2018</v>
      </c>
      <c r="G59" s="70">
        <v>110607</v>
      </c>
      <c r="H59" s="185">
        <f t="shared" si="2"/>
        <v>695607.42299999995</v>
      </c>
      <c r="I59" s="71" t="s">
        <v>724</v>
      </c>
    </row>
    <row r="60" spans="1:9" ht="93.75" x14ac:dyDescent="0.45">
      <c r="A60" s="14">
        <v>58</v>
      </c>
      <c r="B60" s="58" t="s">
        <v>2411</v>
      </c>
      <c r="C60" s="59" t="s">
        <v>845</v>
      </c>
      <c r="D60" s="59" t="s">
        <v>30</v>
      </c>
      <c r="E60" s="59">
        <v>2017</v>
      </c>
      <c r="F60" s="59">
        <v>2018</v>
      </c>
      <c r="G60" s="70">
        <v>195193</v>
      </c>
      <c r="H60" s="185">
        <f t="shared" si="2"/>
        <v>1227568.777</v>
      </c>
      <c r="I60" s="71" t="s">
        <v>2412</v>
      </c>
    </row>
    <row r="61" spans="1:9" ht="75" x14ac:dyDescent="0.45">
      <c r="A61" s="65">
        <v>59</v>
      </c>
      <c r="B61" s="58" t="s">
        <v>837</v>
      </c>
      <c r="C61" s="59" t="s">
        <v>674</v>
      </c>
      <c r="D61" s="59" t="s">
        <v>373</v>
      </c>
      <c r="E61" s="60">
        <v>2018</v>
      </c>
      <c r="F61" s="60">
        <v>2019</v>
      </c>
      <c r="G61" s="61">
        <v>2415639.0099999998</v>
      </c>
      <c r="H61" s="185">
        <f t="shared" ref="H61:H82" si="3">PRODUCT(G61,5.114)</f>
        <v>12353577.897139998</v>
      </c>
      <c r="I61" s="62" t="s">
        <v>2839</v>
      </c>
    </row>
    <row r="62" spans="1:9" ht="187.5" x14ac:dyDescent="0.45">
      <c r="A62" s="65">
        <v>60</v>
      </c>
      <c r="B62" s="58" t="s">
        <v>504</v>
      </c>
      <c r="C62" s="59" t="s">
        <v>674</v>
      </c>
      <c r="D62" s="59" t="s">
        <v>505</v>
      </c>
      <c r="E62" s="60">
        <v>2019</v>
      </c>
      <c r="F62" s="60">
        <v>2019</v>
      </c>
      <c r="G62" s="61">
        <v>3148383.04</v>
      </c>
      <c r="H62" s="185">
        <f t="shared" si="3"/>
        <v>16100830.866559999</v>
      </c>
      <c r="I62" s="62" t="s">
        <v>2840</v>
      </c>
    </row>
    <row r="63" spans="1:9" ht="150" x14ac:dyDescent="0.45">
      <c r="A63" s="65">
        <v>61</v>
      </c>
      <c r="B63" s="58" t="s">
        <v>520</v>
      </c>
      <c r="C63" s="59" t="s">
        <v>674</v>
      </c>
      <c r="D63" s="59" t="s">
        <v>838</v>
      </c>
      <c r="E63" s="60">
        <v>2019</v>
      </c>
      <c r="F63" s="60">
        <v>2019</v>
      </c>
      <c r="G63" s="61">
        <v>883360.07</v>
      </c>
      <c r="H63" s="185">
        <f t="shared" si="3"/>
        <v>4517503.3979799999</v>
      </c>
      <c r="I63" s="62" t="s">
        <v>2846</v>
      </c>
    </row>
    <row r="64" spans="1:9" ht="56.25" x14ac:dyDescent="0.45">
      <c r="A64" s="14">
        <v>62</v>
      </c>
      <c r="B64" s="58" t="s">
        <v>521</v>
      </c>
      <c r="C64" s="59" t="s">
        <v>674</v>
      </c>
      <c r="D64" s="59" t="s">
        <v>490</v>
      </c>
      <c r="E64" s="60">
        <v>2019</v>
      </c>
      <c r="F64" s="60">
        <v>2019</v>
      </c>
      <c r="G64" s="61">
        <v>15921185.609999999</v>
      </c>
      <c r="H64" s="185">
        <f t="shared" si="3"/>
        <v>81420943.209539995</v>
      </c>
      <c r="I64" s="62" t="s">
        <v>2841</v>
      </c>
    </row>
    <row r="65" spans="1:9" ht="56.25" x14ac:dyDescent="0.45">
      <c r="A65" s="14">
        <v>63</v>
      </c>
      <c r="B65" s="58" t="s">
        <v>522</v>
      </c>
      <c r="C65" s="59" t="s">
        <v>674</v>
      </c>
      <c r="D65" s="59" t="s">
        <v>6</v>
      </c>
      <c r="E65" s="60">
        <v>2019</v>
      </c>
      <c r="F65" s="60">
        <v>2019</v>
      </c>
      <c r="G65" s="61">
        <v>712009.6</v>
      </c>
      <c r="H65" s="185">
        <f t="shared" si="3"/>
        <v>3641217.0943999998</v>
      </c>
      <c r="I65" s="62" t="s">
        <v>1505</v>
      </c>
    </row>
    <row r="66" spans="1:9" ht="56.25" x14ac:dyDescent="0.45">
      <c r="A66" s="65">
        <v>64</v>
      </c>
      <c r="B66" s="58" t="s">
        <v>523</v>
      </c>
      <c r="C66" s="59" t="s">
        <v>674</v>
      </c>
      <c r="D66" s="59" t="s">
        <v>34</v>
      </c>
      <c r="E66" s="60">
        <v>2019</v>
      </c>
      <c r="F66" s="60">
        <v>2019</v>
      </c>
      <c r="G66" s="61">
        <v>240053.91</v>
      </c>
      <c r="H66" s="185">
        <f t="shared" si="3"/>
        <v>1227635.6957399999</v>
      </c>
      <c r="I66" s="62" t="s">
        <v>839</v>
      </c>
    </row>
    <row r="67" spans="1:9" ht="37.5" x14ac:dyDescent="0.45">
      <c r="A67" s="65">
        <v>65</v>
      </c>
      <c r="B67" s="58" t="s">
        <v>524</v>
      </c>
      <c r="C67" s="59" t="s">
        <v>674</v>
      </c>
      <c r="D67" s="59" t="s">
        <v>34</v>
      </c>
      <c r="E67" s="60">
        <v>2019</v>
      </c>
      <c r="F67" s="60">
        <v>2019</v>
      </c>
      <c r="G67" s="61">
        <v>297971.02</v>
      </c>
      <c r="H67" s="185">
        <f t="shared" si="3"/>
        <v>1523823.7962800001</v>
      </c>
      <c r="I67" s="62" t="s">
        <v>840</v>
      </c>
    </row>
    <row r="68" spans="1:9" ht="56.25" x14ac:dyDescent="0.45">
      <c r="A68" s="65">
        <v>66</v>
      </c>
      <c r="B68" s="58" t="s">
        <v>525</v>
      </c>
      <c r="C68" s="59" t="s">
        <v>674</v>
      </c>
      <c r="D68" s="59" t="s">
        <v>35</v>
      </c>
      <c r="E68" s="60">
        <v>2019</v>
      </c>
      <c r="F68" s="60">
        <v>2019</v>
      </c>
      <c r="G68" s="61">
        <v>187384</v>
      </c>
      <c r="H68" s="185">
        <f t="shared" si="3"/>
        <v>958281.77599999995</v>
      </c>
      <c r="I68" s="62" t="s">
        <v>1505</v>
      </c>
    </row>
    <row r="69" spans="1:9" ht="37.5" x14ac:dyDescent="0.45">
      <c r="A69" s="14">
        <v>67</v>
      </c>
      <c r="B69" s="58" t="s">
        <v>526</v>
      </c>
      <c r="C69" s="59" t="s">
        <v>674</v>
      </c>
      <c r="D69" s="59" t="s">
        <v>35</v>
      </c>
      <c r="E69" s="60">
        <v>2019</v>
      </c>
      <c r="F69" s="60">
        <v>2019</v>
      </c>
      <c r="G69" s="61">
        <v>187384.99</v>
      </c>
      <c r="H69" s="185">
        <f t="shared" si="3"/>
        <v>958286.8388599999</v>
      </c>
      <c r="I69" s="62" t="s">
        <v>1505</v>
      </c>
    </row>
    <row r="70" spans="1:9" ht="37.5" x14ac:dyDescent="0.45">
      <c r="A70" s="14">
        <v>68</v>
      </c>
      <c r="B70" s="58" t="s">
        <v>527</v>
      </c>
      <c r="C70" s="59" t="s">
        <v>674</v>
      </c>
      <c r="D70" s="59" t="s">
        <v>13</v>
      </c>
      <c r="E70" s="60">
        <v>2019</v>
      </c>
      <c r="F70" s="60">
        <v>2019</v>
      </c>
      <c r="G70" s="61">
        <v>103887.77</v>
      </c>
      <c r="H70" s="185">
        <f t="shared" si="3"/>
        <v>531282.05578000005</v>
      </c>
      <c r="I70" s="62" t="s">
        <v>841</v>
      </c>
    </row>
    <row r="71" spans="1:9" ht="93.75" x14ac:dyDescent="0.45">
      <c r="A71" s="65">
        <v>69</v>
      </c>
      <c r="B71" s="58" t="s">
        <v>2874</v>
      </c>
      <c r="C71" s="59" t="s">
        <v>674</v>
      </c>
      <c r="D71" s="59" t="s">
        <v>13</v>
      </c>
      <c r="E71" s="60">
        <v>2019</v>
      </c>
      <c r="F71" s="60">
        <v>2019</v>
      </c>
      <c r="G71" s="61">
        <v>379667.75</v>
      </c>
      <c r="H71" s="185">
        <f t="shared" si="3"/>
        <v>1941620.8735</v>
      </c>
      <c r="I71" s="62" t="s">
        <v>2875</v>
      </c>
    </row>
    <row r="72" spans="1:9" ht="93.75" x14ac:dyDescent="0.45">
      <c r="A72" s="65">
        <v>70</v>
      </c>
      <c r="B72" s="58" t="s">
        <v>852</v>
      </c>
      <c r="C72" s="59" t="s">
        <v>674</v>
      </c>
      <c r="D72" s="59" t="s">
        <v>6</v>
      </c>
      <c r="E72" s="60">
        <v>2019</v>
      </c>
      <c r="F72" s="60">
        <v>2019</v>
      </c>
      <c r="G72" s="61">
        <v>247500</v>
      </c>
      <c r="H72" s="185">
        <f t="shared" si="3"/>
        <v>1265715</v>
      </c>
      <c r="I72" s="62" t="s">
        <v>724</v>
      </c>
    </row>
    <row r="73" spans="1:9" ht="168.75" x14ac:dyDescent="0.45">
      <c r="A73" s="65">
        <v>71</v>
      </c>
      <c r="B73" s="58" t="s">
        <v>2876</v>
      </c>
      <c r="C73" s="59" t="s">
        <v>674</v>
      </c>
      <c r="D73" s="59" t="s">
        <v>6</v>
      </c>
      <c r="E73" s="60">
        <v>2019</v>
      </c>
      <c r="F73" s="60">
        <v>2019</v>
      </c>
      <c r="G73" s="61">
        <v>86260</v>
      </c>
      <c r="H73" s="185">
        <f t="shared" si="3"/>
        <v>441133.64</v>
      </c>
      <c r="I73" s="62" t="s">
        <v>1663</v>
      </c>
    </row>
    <row r="74" spans="1:9" ht="93.75" x14ac:dyDescent="0.45">
      <c r="A74" s="14">
        <v>72</v>
      </c>
      <c r="B74" s="58" t="s">
        <v>853</v>
      </c>
      <c r="C74" s="59" t="s">
        <v>674</v>
      </c>
      <c r="D74" s="59" t="s">
        <v>9</v>
      </c>
      <c r="E74" s="60">
        <v>2019</v>
      </c>
      <c r="F74" s="60">
        <v>2019</v>
      </c>
      <c r="G74" s="61">
        <v>25795</v>
      </c>
      <c r="H74" s="185">
        <f t="shared" si="3"/>
        <v>131915.63</v>
      </c>
      <c r="I74" s="62" t="s">
        <v>1664</v>
      </c>
    </row>
    <row r="75" spans="1:9" ht="56.25" x14ac:dyDescent="0.45">
      <c r="A75" s="14">
        <v>73</v>
      </c>
      <c r="B75" s="58" t="s">
        <v>857</v>
      </c>
      <c r="C75" s="59" t="s">
        <v>674</v>
      </c>
      <c r="D75" s="59" t="s">
        <v>14</v>
      </c>
      <c r="E75" s="60">
        <v>2018</v>
      </c>
      <c r="F75" s="60">
        <v>2019</v>
      </c>
      <c r="G75" s="61">
        <v>507292.54</v>
      </c>
      <c r="H75" s="185">
        <f t="shared" si="3"/>
        <v>2594294.0495599997</v>
      </c>
      <c r="I75" s="62" t="s">
        <v>38</v>
      </c>
    </row>
    <row r="76" spans="1:9" ht="75" x14ac:dyDescent="0.45">
      <c r="A76" s="65">
        <v>74</v>
      </c>
      <c r="B76" s="58" t="s">
        <v>860</v>
      </c>
      <c r="C76" s="59" t="s">
        <v>674</v>
      </c>
      <c r="D76" s="59" t="s">
        <v>645</v>
      </c>
      <c r="E76" s="60">
        <v>2019</v>
      </c>
      <c r="F76" s="60">
        <v>2019</v>
      </c>
      <c r="G76" s="61">
        <v>15106</v>
      </c>
      <c r="H76" s="185">
        <f t="shared" si="3"/>
        <v>77252.084000000003</v>
      </c>
      <c r="I76" s="62" t="s">
        <v>1664</v>
      </c>
    </row>
    <row r="77" spans="1:9" ht="37.5" x14ac:dyDescent="0.45">
      <c r="A77" s="65">
        <v>75</v>
      </c>
      <c r="B77" s="58" t="s">
        <v>856</v>
      </c>
      <c r="C77" s="59" t="s">
        <v>674</v>
      </c>
      <c r="D77" s="59" t="s">
        <v>14</v>
      </c>
      <c r="E77" s="60">
        <v>2018</v>
      </c>
      <c r="F77" s="60">
        <v>2019</v>
      </c>
      <c r="G77" s="61">
        <v>2120418.1</v>
      </c>
      <c r="H77" s="185">
        <f t="shared" si="3"/>
        <v>10843818.1634</v>
      </c>
      <c r="I77" s="62" t="s">
        <v>38</v>
      </c>
    </row>
    <row r="78" spans="1:9" ht="56.25" x14ac:dyDescent="0.45">
      <c r="A78" s="65">
        <v>76</v>
      </c>
      <c r="B78" s="58" t="s">
        <v>1759</v>
      </c>
      <c r="C78" s="59" t="s">
        <v>674</v>
      </c>
      <c r="D78" s="59" t="s">
        <v>14</v>
      </c>
      <c r="E78" s="60">
        <v>2018</v>
      </c>
      <c r="F78" s="60">
        <v>2019</v>
      </c>
      <c r="G78" s="61">
        <v>3701171.24</v>
      </c>
      <c r="H78" s="185">
        <f t="shared" si="3"/>
        <v>18927789.721360002</v>
      </c>
      <c r="I78" s="62" t="s">
        <v>38</v>
      </c>
    </row>
    <row r="79" spans="1:9" ht="56.25" x14ac:dyDescent="0.45">
      <c r="A79" s="14">
        <v>77</v>
      </c>
      <c r="B79" s="58" t="s">
        <v>1734</v>
      </c>
      <c r="C79" s="59" t="s">
        <v>674</v>
      </c>
      <c r="D79" s="59" t="s">
        <v>30</v>
      </c>
      <c r="E79" s="60">
        <v>2018</v>
      </c>
      <c r="F79" s="60">
        <v>2019</v>
      </c>
      <c r="G79" s="61">
        <v>1841374.05</v>
      </c>
      <c r="H79" s="185">
        <f t="shared" si="3"/>
        <v>9416786.8916999996</v>
      </c>
      <c r="I79" s="62" t="s">
        <v>1904</v>
      </c>
    </row>
    <row r="80" spans="1:9" ht="75" x14ac:dyDescent="0.45">
      <c r="A80" s="14">
        <v>78</v>
      </c>
      <c r="B80" s="58" t="s">
        <v>1733</v>
      </c>
      <c r="C80" s="59" t="s">
        <v>674</v>
      </c>
      <c r="D80" s="59" t="s">
        <v>6</v>
      </c>
      <c r="E80" s="60">
        <v>2018</v>
      </c>
      <c r="F80" s="60">
        <v>2019</v>
      </c>
      <c r="G80" s="61">
        <v>2310874.7599999998</v>
      </c>
      <c r="H80" s="185">
        <f t="shared" si="3"/>
        <v>11817813.522639999</v>
      </c>
      <c r="I80" s="62" t="s">
        <v>1904</v>
      </c>
    </row>
    <row r="81" spans="1:9" ht="131.25" x14ac:dyDescent="0.45">
      <c r="A81" s="65">
        <v>79</v>
      </c>
      <c r="B81" s="58" t="s">
        <v>2413</v>
      </c>
      <c r="C81" s="59" t="s">
        <v>845</v>
      </c>
      <c r="D81" s="59" t="s">
        <v>40</v>
      </c>
      <c r="E81" s="59">
        <v>2014</v>
      </c>
      <c r="F81" s="59">
        <v>2019</v>
      </c>
      <c r="G81" s="70">
        <v>32296.5</v>
      </c>
      <c r="H81" s="185">
        <f t="shared" si="3"/>
        <v>165164.30100000001</v>
      </c>
      <c r="I81" s="71" t="s">
        <v>1663</v>
      </c>
    </row>
    <row r="82" spans="1:9" ht="75" x14ac:dyDescent="0.45">
      <c r="A82" s="65">
        <v>80</v>
      </c>
      <c r="B82" s="58" t="s">
        <v>2414</v>
      </c>
      <c r="C82" s="59" t="s">
        <v>845</v>
      </c>
      <c r="D82" s="59" t="s">
        <v>6</v>
      </c>
      <c r="E82" s="59">
        <v>2019</v>
      </c>
      <c r="F82" s="59">
        <v>2019</v>
      </c>
      <c r="G82" s="70">
        <v>236600</v>
      </c>
      <c r="H82" s="185">
        <f t="shared" si="3"/>
        <v>1209972.3999999999</v>
      </c>
      <c r="I82" s="71" t="s">
        <v>1664</v>
      </c>
    </row>
    <row r="83" spans="1:9" ht="56.25" x14ac:dyDescent="0.45">
      <c r="A83" s="65">
        <v>81</v>
      </c>
      <c r="B83" s="58" t="s">
        <v>582</v>
      </c>
      <c r="C83" s="59" t="s">
        <v>674</v>
      </c>
      <c r="D83" s="59" t="s">
        <v>36</v>
      </c>
      <c r="E83" s="60">
        <v>2020</v>
      </c>
      <c r="F83" s="60">
        <v>2020</v>
      </c>
      <c r="G83" s="61">
        <v>251635</v>
      </c>
      <c r="H83" s="185">
        <f t="shared" ref="H83:H96" si="4">PRODUCT(G83,4.348)</f>
        <v>1094108.98</v>
      </c>
      <c r="I83" s="62" t="s">
        <v>1505</v>
      </c>
    </row>
    <row r="84" spans="1:9" ht="37.5" x14ac:dyDescent="0.45">
      <c r="A84" s="14">
        <v>82</v>
      </c>
      <c r="B84" s="58" t="s">
        <v>581</v>
      </c>
      <c r="C84" s="59" t="s">
        <v>674</v>
      </c>
      <c r="D84" s="59" t="s">
        <v>6</v>
      </c>
      <c r="E84" s="60">
        <v>2020</v>
      </c>
      <c r="F84" s="60">
        <v>2020</v>
      </c>
      <c r="G84" s="61">
        <v>542913.48</v>
      </c>
      <c r="H84" s="185">
        <f t="shared" si="4"/>
        <v>2360587.8110400001</v>
      </c>
      <c r="I84" s="62" t="s">
        <v>1662</v>
      </c>
    </row>
    <row r="85" spans="1:9" ht="56.25" x14ac:dyDescent="0.45">
      <c r="A85" s="14">
        <v>83</v>
      </c>
      <c r="B85" s="58" t="s">
        <v>855</v>
      </c>
      <c r="C85" s="59" t="s">
        <v>674</v>
      </c>
      <c r="D85" s="59" t="s">
        <v>33</v>
      </c>
      <c r="E85" s="60">
        <v>2018</v>
      </c>
      <c r="F85" s="60">
        <v>2020</v>
      </c>
      <c r="G85" s="61">
        <v>3211589.15</v>
      </c>
      <c r="H85" s="185">
        <f t="shared" si="4"/>
        <v>13963989.624199999</v>
      </c>
      <c r="I85" s="62" t="s">
        <v>1665</v>
      </c>
    </row>
    <row r="86" spans="1:9" ht="56.25" x14ac:dyDescent="0.45">
      <c r="A86" s="65">
        <v>84</v>
      </c>
      <c r="B86" s="58" t="s">
        <v>859</v>
      </c>
      <c r="C86" s="59" t="s">
        <v>674</v>
      </c>
      <c r="D86" s="59" t="s">
        <v>6</v>
      </c>
      <c r="E86" s="60">
        <v>2018</v>
      </c>
      <c r="F86" s="60">
        <v>2020</v>
      </c>
      <c r="G86" s="61">
        <v>877869.72</v>
      </c>
      <c r="H86" s="185">
        <f t="shared" si="4"/>
        <v>3816977.54256</v>
      </c>
      <c r="I86" s="62" t="s">
        <v>1664</v>
      </c>
    </row>
    <row r="87" spans="1:9" ht="75" x14ac:dyDescent="0.45">
      <c r="A87" s="65">
        <v>85</v>
      </c>
      <c r="B87" s="58" t="s">
        <v>1760</v>
      </c>
      <c r="C87" s="59" t="s">
        <v>674</v>
      </c>
      <c r="D87" s="59" t="s">
        <v>9</v>
      </c>
      <c r="E87" s="60">
        <v>2019</v>
      </c>
      <c r="F87" s="60">
        <v>2020</v>
      </c>
      <c r="G87" s="61">
        <v>434462.51</v>
      </c>
      <c r="H87" s="185">
        <f t="shared" si="4"/>
        <v>1889042.9934799999</v>
      </c>
      <c r="I87" s="62" t="s">
        <v>1903</v>
      </c>
    </row>
    <row r="88" spans="1:9" ht="75" x14ac:dyDescent="0.45">
      <c r="A88" s="65">
        <v>86</v>
      </c>
      <c r="B88" s="58" t="s">
        <v>1761</v>
      </c>
      <c r="C88" s="59" t="s">
        <v>674</v>
      </c>
      <c r="D88" s="59" t="s">
        <v>30</v>
      </c>
      <c r="E88" s="60">
        <v>2019</v>
      </c>
      <c r="F88" s="60">
        <v>2020</v>
      </c>
      <c r="G88" s="61">
        <v>1085793</v>
      </c>
      <c r="H88" s="185">
        <f t="shared" si="4"/>
        <v>4721027.9639999997</v>
      </c>
      <c r="I88" s="62" t="s">
        <v>1903</v>
      </c>
    </row>
    <row r="89" spans="1:9" ht="56.25" x14ac:dyDescent="0.45">
      <c r="A89" s="14">
        <v>87</v>
      </c>
      <c r="B89" s="58" t="s">
        <v>1735</v>
      </c>
      <c r="C89" s="59" t="s">
        <v>674</v>
      </c>
      <c r="D89" s="59" t="s">
        <v>14</v>
      </c>
      <c r="E89" s="60">
        <v>2019</v>
      </c>
      <c r="F89" s="60">
        <v>2020</v>
      </c>
      <c r="G89" s="61">
        <v>1379152.64</v>
      </c>
      <c r="H89" s="185">
        <f t="shared" si="4"/>
        <v>5996555.6787199993</v>
      </c>
      <c r="I89" s="62" t="s">
        <v>1903</v>
      </c>
    </row>
    <row r="90" spans="1:9" ht="37.5" x14ac:dyDescent="0.45">
      <c r="A90" s="14">
        <v>88</v>
      </c>
      <c r="B90" s="58" t="s">
        <v>1736</v>
      </c>
      <c r="C90" s="59" t="s">
        <v>674</v>
      </c>
      <c r="D90" s="59" t="s">
        <v>30</v>
      </c>
      <c r="E90" s="60">
        <v>2020</v>
      </c>
      <c r="F90" s="60">
        <v>2020</v>
      </c>
      <c r="G90" s="61">
        <v>2845281.08</v>
      </c>
      <c r="H90" s="185">
        <f t="shared" si="4"/>
        <v>12371282.135840001</v>
      </c>
      <c r="I90" s="62" t="s">
        <v>38</v>
      </c>
    </row>
    <row r="91" spans="1:9" ht="56.25" x14ac:dyDescent="0.45">
      <c r="A91" s="65">
        <v>89</v>
      </c>
      <c r="B91" s="58" t="s">
        <v>1737</v>
      </c>
      <c r="C91" s="59" t="s">
        <v>674</v>
      </c>
      <c r="D91" s="59" t="s">
        <v>14</v>
      </c>
      <c r="E91" s="60">
        <v>2020</v>
      </c>
      <c r="F91" s="60">
        <v>2020</v>
      </c>
      <c r="G91" s="61">
        <v>279539.05</v>
      </c>
      <c r="H91" s="185">
        <f t="shared" si="4"/>
        <v>1215435.7893999999</v>
      </c>
      <c r="I91" s="62" t="s">
        <v>136</v>
      </c>
    </row>
    <row r="92" spans="1:9" ht="37.5" x14ac:dyDescent="0.45">
      <c r="A92" s="65">
        <v>90</v>
      </c>
      <c r="B92" s="58" t="s">
        <v>1738</v>
      </c>
      <c r="C92" s="59" t="s">
        <v>674</v>
      </c>
      <c r="D92" s="59" t="s">
        <v>33</v>
      </c>
      <c r="E92" s="60">
        <v>2020</v>
      </c>
      <c r="F92" s="60">
        <v>2020</v>
      </c>
      <c r="G92" s="61">
        <v>341281.2</v>
      </c>
      <c r="H92" s="185">
        <f t="shared" si="4"/>
        <v>1483890.6576</v>
      </c>
      <c r="I92" s="62" t="s">
        <v>1904</v>
      </c>
    </row>
    <row r="93" spans="1:9" ht="56.25" x14ac:dyDescent="0.45">
      <c r="A93" s="65">
        <v>91</v>
      </c>
      <c r="B93" s="58" t="s">
        <v>1762</v>
      </c>
      <c r="C93" s="59" t="s">
        <v>674</v>
      </c>
      <c r="D93" s="59" t="s">
        <v>14</v>
      </c>
      <c r="E93" s="60">
        <v>2020</v>
      </c>
      <c r="F93" s="60">
        <v>2020</v>
      </c>
      <c r="G93" s="61">
        <v>1063164.3799999999</v>
      </c>
      <c r="H93" s="185">
        <f t="shared" si="4"/>
        <v>4622638.7242399994</v>
      </c>
      <c r="I93" s="62" t="s">
        <v>38</v>
      </c>
    </row>
    <row r="94" spans="1:9" ht="75" x14ac:dyDescent="0.45">
      <c r="A94" s="14">
        <v>92</v>
      </c>
      <c r="B94" s="58" t="s">
        <v>1970</v>
      </c>
      <c r="C94" s="59" t="s">
        <v>674</v>
      </c>
      <c r="D94" s="59" t="s">
        <v>9</v>
      </c>
      <c r="E94" s="60">
        <v>2019</v>
      </c>
      <c r="F94" s="60">
        <v>2020</v>
      </c>
      <c r="G94" s="61">
        <v>365850.58</v>
      </c>
      <c r="H94" s="185">
        <f t="shared" si="4"/>
        <v>1590718.3218400001</v>
      </c>
      <c r="I94" s="62" t="s">
        <v>1664</v>
      </c>
    </row>
    <row r="95" spans="1:9" ht="75" x14ac:dyDescent="0.45">
      <c r="A95" s="14">
        <v>93</v>
      </c>
      <c r="B95" s="58" t="s">
        <v>2415</v>
      </c>
      <c r="C95" s="59" t="s">
        <v>845</v>
      </c>
      <c r="D95" s="59" t="s">
        <v>14</v>
      </c>
      <c r="E95" s="59">
        <v>2016</v>
      </c>
      <c r="F95" s="59">
        <v>2020</v>
      </c>
      <c r="G95" s="70">
        <v>124761.4</v>
      </c>
      <c r="H95" s="185">
        <f t="shared" si="4"/>
        <v>542462.56719999993</v>
      </c>
      <c r="I95" s="71" t="s">
        <v>1663</v>
      </c>
    </row>
    <row r="96" spans="1:9" ht="37.5" x14ac:dyDescent="0.45">
      <c r="A96" s="65">
        <v>94</v>
      </c>
      <c r="B96" s="58" t="s">
        <v>2416</v>
      </c>
      <c r="C96" s="59" t="s">
        <v>858</v>
      </c>
      <c r="D96" s="59" t="s">
        <v>6</v>
      </c>
      <c r="E96" s="59">
        <v>2020</v>
      </c>
      <c r="F96" s="59">
        <v>2020</v>
      </c>
      <c r="G96" s="70">
        <v>1457101.43</v>
      </c>
      <c r="H96" s="185">
        <f t="shared" si="4"/>
        <v>6335477.0176399993</v>
      </c>
      <c r="I96" s="71" t="s">
        <v>136</v>
      </c>
    </row>
    <row r="97" spans="1:9" ht="93.75" x14ac:dyDescent="0.45">
      <c r="A97" s="65">
        <v>95</v>
      </c>
      <c r="B97" s="66" t="s">
        <v>1675</v>
      </c>
      <c r="C97" s="67" t="s">
        <v>674</v>
      </c>
      <c r="D97" s="67" t="s">
        <v>14</v>
      </c>
      <c r="E97" s="51">
        <v>2019</v>
      </c>
      <c r="F97" s="51">
        <v>2021</v>
      </c>
      <c r="G97" s="52">
        <v>266487</v>
      </c>
      <c r="H97" s="185">
        <f t="shared" ref="H97:H109" si="5">PRODUCT(G97,3.5)</f>
        <v>932704.5</v>
      </c>
      <c r="I97" s="68" t="s">
        <v>1663</v>
      </c>
    </row>
    <row r="98" spans="1:9" ht="56.25" x14ac:dyDescent="0.45">
      <c r="A98" s="65">
        <v>96</v>
      </c>
      <c r="B98" s="58" t="s">
        <v>1971</v>
      </c>
      <c r="C98" s="59" t="s">
        <v>674</v>
      </c>
      <c r="D98" s="59" t="s">
        <v>14</v>
      </c>
      <c r="E98" s="60">
        <v>2017</v>
      </c>
      <c r="F98" s="60">
        <v>2021</v>
      </c>
      <c r="G98" s="61">
        <v>757140.85</v>
      </c>
      <c r="H98" s="185">
        <f t="shared" si="5"/>
        <v>2649992.9750000001</v>
      </c>
      <c r="I98" s="62" t="s">
        <v>38</v>
      </c>
    </row>
    <row r="99" spans="1:9" ht="37.5" x14ac:dyDescent="0.45">
      <c r="A99" s="14">
        <v>97</v>
      </c>
      <c r="B99" s="58" t="s">
        <v>1972</v>
      </c>
      <c r="C99" s="59" t="s">
        <v>674</v>
      </c>
      <c r="D99" s="59" t="s">
        <v>40</v>
      </c>
      <c r="E99" s="60">
        <v>2020</v>
      </c>
      <c r="F99" s="60">
        <v>2021</v>
      </c>
      <c r="G99" s="61">
        <v>1716737.47</v>
      </c>
      <c r="H99" s="185">
        <f t="shared" si="5"/>
        <v>6008581.1449999996</v>
      </c>
      <c r="I99" s="62" t="s">
        <v>38</v>
      </c>
    </row>
    <row r="100" spans="1:9" ht="75" x14ac:dyDescent="0.45">
      <c r="A100" s="14">
        <v>98</v>
      </c>
      <c r="B100" s="58" t="s">
        <v>1973</v>
      </c>
      <c r="C100" s="59" t="s">
        <v>674</v>
      </c>
      <c r="D100" s="59" t="s">
        <v>6</v>
      </c>
      <c r="E100" s="60">
        <v>2020</v>
      </c>
      <c r="F100" s="60">
        <v>2021</v>
      </c>
      <c r="G100" s="61">
        <v>2068038.77</v>
      </c>
      <c r="H100" s="185">
        <f t="shared" si="5"/>
        <v>7238135.6950000003</v>
      </c>
      <c r="I100" s="62" t="s">
        <v>38</v>
      </c>
    </row>
    <row r="101" spans="1:9" ht="150" x14ac:dyDescent="0.45">
      <c r="A101" s="65">
        <v>99</v>
      </c>
      <c r="B101" s="58" t="s">
        <v>1808</v>
      </c>
      <c r="C101" s="59" t="s">
        <v>674</v>
      </c>
      <c r="D101" s="59" t="s">
        <v>6</v>
      </c>
      <c r="E101" s="60">
        <v>2018</v>
      </c>
      <c r="F101" s="60">
        <v>2021</v>
      </c>
      <c r="G101" s="61">
        <v>151512</v>
      </c>
      <c r="H101" s="185">
        <f t="shared" si="5"/>
        <v>530292</v>
      </c>
      <c r="I101" s="62" t="s">
        <v>1664</v>
      </c>
    </row>
    <row r="102" spans="1:9" ht="56.25" x14ac:dyDescent="0.45">
      <c r="A102" s="65">
        <v>100</v>
      </c>
      <c r="B102" s="58" t="s">
        <v>1676</v>
      </c>
      <c r="C102" s="59" t="s">
        <v>674</v>
      </c>
      <c r="D102" s="59" t="s">
        <v>9</v>
      </c>
      <c r="E102" s="60">
        <v>2020</v>
      </c>
      <c r="F102" s="60">
        <v>2021</v>
      </c>
      <c r="G102" s="61">
        <v>2307054</v>
      </c>
      <c r="H102" s="185">
        <f t="shared" si="5"/>
        <v>8074689</v>
      </c>
      <c r="I102" s="62" t="s">
        <v>38</v>
      </c>
    </row>
    <row r="103" spans="1:9" ht="150" x14ac:dyDescent="0.45">
      <c r="A103" s="65">
        <v>101</v>
      </c>
      <c r="B103" s="58" t="s">
        <v>1806</v>
      </c>
      <c r="C103" s="59" t="s">
        <v>1785</v>
      </c>
      <c r="D103" s="59" t="s">
        <v>30</v>
      </c>
      <c r="E103" s="60">
        <v>2021</v>
      </c>
      <c r="F103" s="60">
        <v>2021</v>
      </c>
      <c r="G103" s="61">
        <v>250300</v>
      </c>
      <c r="H103" s="185">
        <f t="shared" si="5"/>
        <v>876050</v>
      </c>
      <c r="I103" s="62" t="s">
        <v>1663</v>
      </c>
    </row>
    <row r="104" spans="1:9" ht="75" x14ac:dyDescent="0.45">
      <c r="A104" s="14">
        <v>102</v>
      </c>
      <c r="B104" s="58" t="s">
        <v>2418</v>
      </c>
      <c r="C104" s="59" t="s">
        <v>858</v>
      </c>
      <c r="D104" s="59" t="s">
        <v>15</v>
      </c>
      <c r="E104" s="59">
        <v>2018</v>
      </c>
      <c r="F104" s="59">
        <v>2021</v>
      </c>
      <c r="G104" s="70">
        <v>2990901.94</v>
      </c>
      <c r="H104" s="185">
        <f t="shared" si="5"/>
        <v>10468156.789999999</v>
      </c>
      <c r="I104" s="71" t="s">
        <v>1261</v>
      </c>
    </row>
    <row r="105" spans="1:9" ht="93.75" x14ac:dyDescent="0.45">
      <c r="A105" s="14">
        <v>103</v>
      </c>
      <c r="B105" s="58" t="s">
        <v>2417</v>
      </c>
      <c r="C105" s="59" t="s">
        <v>858</v>
      </c>
      <c r="D105" s="59" t="s">
        <v>14</v>
      </c>
      <c r="E105" s="59">
        <v>2019</v>
      </c>
      <c r="F105" s="59">
        <v>2021</v>
      </c>
      <c r="G105" s="70">
        <v>126800</v>
      </c>
      <c r="H105" s="185">
        <f t="shared" si="5"/>
        <v>443800</v>
      </c>
      <c r="I105" s="71" t="s">
        <v>1663</v>
      </c>
    </row>
    <row r="106" spans="1:9" ht="37.5" x14ac:dyDescent="0.45">
      <c r="A106" s="65">
        <v>104</v>
      </c>
      <c r="B106" s="58" t="s">
        <v>2419</v>
      </c>
      <c r="C106" s="59" t="s">
        <v>858</v>
      </c>
      <c r="D106" s="59" t="s">
        <v>14</v>
      </c>
      <c r="E106" s="59">
        <v>2020</v>
      </c>
      <c r="F106" s="59">
        <v>2021</v>
      </c>
      <c r="G106" s="70">
        <v>224412.54</v>
      </c>
      <c r="H106" s="185">
        <f t="shared" si="5"/>
        <v>785443.89</v>
      </c>
      <c r="I106" s="71" t="s">
        <v>38</v>
      </c>
    </row>
    <row r="107" spans="1:9" ht="37.5" x14ac:dyDescent="0.45">
      <c r="A107" s="65">
        <v>105</v>
      </c>
      <c r="B107" s="58" t="s">
        <v>2420</v>
      </c>
      <c r="C107" s="59" t="s">
        <v>858</v>
      </c>
      <c r="D107" s="59" t="s">
        <v>14</v>
      </c>
      <c r="E107" s="59">
        <v>2021</v>
      </c>
      <c r="F107" s="59">
        <v>2021</v>
      </c>
      <c r="G107" s="70">
        <v>1451127.86</v>
      </c>
      <c r="H107" s="185">
        <f t="shared" si="5"/>
        <v>5078947.5100000007</v>
      </c>
      <c r="I107" s="71" t="s">
        <v>1261</v>
      </c>
    </row>
    <row r="108" spans="1:9" ht="56.25" x14ac:dyDescent="0.45">
      <c r="A108" s="65">
        <v>106</v>
      </c>
      <c r="B108" s="58" t="s">
        <v>2421</v>
      </c>
      <c r="C108" s="59" t="s">
        <v>858</v>
      </c>
      <c r="D108" s="59" t="s">
        <v>14</v>
      </c>
      <c r="E108" s="59">
        <v>2021</v>
      </c>
      <c r="F108" s="59">
        <v>2021</v>
      </c>
      <c r="G108" s="70">
        <v>604600</v>
      </c>
      <c r="H108" s="185">
        <f t="shared" si="5"/>
        <v>2116100</v>
      </c>
      <c r="I108" s="71" t="s">
        <v>1663</v>
      </c>
    </row>
    <row r="109" spans="1:9" ht="93.75" x14ac:dyDescent="0.45">
      <c r="A109" s="14">
        <v>107</v>
      </c>
      <c r="B109" s="58" t="s">
        <v>1930</v>
      </c>
      <c r="C109" s="59" t="s">
        <v>743</v>
      </c>
      <c r="D109" s="59" t="s">
        <v>1931</v>
      </c>
      <c r="E109" s="60">
        <v>2021</v>
      </c>
      <c r="F109" s="60">
        <v>2021</v>
      </c>
      <c r="G109" s="61">
        <v>10351384.4</v>
      </c>
      <c r="H109" s="185">
        <f t="shared" si="5"/>
        <v>36229845.399999999</v>
      </c>
      <c r="I109" s="62" t="s">
        <v>17</v>
      </c>
    </row>
    <row r="110" spans="1:9" ht="37.5" x14ac:dyDescent="0.45">
      <c r="A110" s="14">
        <v>108</v>
      </c>
      <c r="B110" s="58" t="s">
        <v>2312</v>
      </c>
      <c r="C110" s="59" t="s">
        <v>674</v>
      </c>
      <c r="D110" s="59" t="s">
        <v>2433</v>
      </c>
      <c r="E110" s="60">
        <v>2021</v>
      </c>
      <c r="F110" s="60">
        <v>2021</v>
      </c>
      <c r="G110" s="61">
        <v>1249053</v>
      </c>
      <c r="H110" s="185">
        <f t="shared" ref="H110:H113" si="6">PRODUCT(G110,3.5)</f>
        <v>4371685.5</v>
      </c>
      <c r="I110" s="62" t="s">
        <v>25</v>
      </c>
    </row>
    <row r="111" spans="1:9" ht="37.5" x14ac:dyDescent="0.45">
      <c r="A111" s="65">
        <v>109</v>
      </c>
      <c r="B111" s="58" t="s">
        <v>2313</v>
      </c>
      <c r="C111" s="59" t="s">
        <v>674</v>
      </c>
      <c r="D111" s="59" t="s">
        <v>2434</v>
      </c>
      <c r="E111" s="60">
        <v>2021</v>
      </c>
      <c r="F111" s="60">
        <v>2021</v>
      </c>
      <c r="G111" s="61">
        <v>1496440.52</v>
      </c>
      <c r="H111" s="185">
        <f t="shared" si="6"/>
        <v>5237541.82</v>
      </c>
      <c r="I111" s="62" t="s">
        <v>25</v>
      </c>
    </row>
    <row r="112" spans="1:9" ht="56.25" x14ac:dyDescent="0.45">
      <c r="A112" s="65">
        <v>110</v>
      </c>
      <c r="B112" s="58" t="s">
        <v>2314</v>
      </c>
      <c r="C112" s="59" t="s">
        <v>674</v>
      </c>
      <c r="D112" s="59" t="s">
        <v>15</v>
      </c>
      <c r="E112" s="60">
        <v>2021</v>
      </c>
      <c r="F112" s="60">
        <v>2021</v>
      </c>
      <c r="G112" s="61">
        <v>2743442.7</v>
      </c>
      <c r="H112" s="185">
        <f t="shared" si="6"/>
        <v>9602049.4500000011</v>
      </c>
      <c r="I112" s="62" t="s">
        <v>17</v>
      </c>
    </row>
    <row r="113" spans="1:9" ht="56.25" x14ac:dyDescent="0.45">
      <c r="A113" s="65">
        <v>111</v>
      </c>
      <c r="B113" s="58" t="s">
        <v>1807</v>
      </c>
      <c r="C113" s="59" t="s">
        <v>674</v>
      </c>
      <c r="D113" s="59" t="s">
        <v>15</v>
      </c>
      <c r="E113" s="60">
        <v>2021</v>
      </c>
      <c r="F113" s="60">
        <v>2021</v>
      </c>
      <c r="G113" s="61">
        <v>2586123</v>
      </c>
      <c r="H113" s="185">
        <f t="shared" si="6"/>
        <v>9051430.5</v>
      </c>
      <c r="I113" s="62" t="s">
        <v>1935</v>
      </c>
    </row>
    <row r="114" spans="1:9" ht="56.25" x14ac:dyDescent="0.45">
      <c r="A114" s="14">
        <v>112</v>
      </c>
      <c r="B114" s="58" t="s">
        <v>1932</v>
      </c>
      <c r="C114" s="59" t="s">
        <v>1785</v>
      </c>
      <c r="D114" s="59" t="s">
        <v>15</v>
      </c>
      <c r="E114" s="60">
        <v>2021</v>
      </c>
      <c r="F114" s="60">
        <v>2022</v>
      </c>
      <c r="G114" s="61">
        <v>913513.99</v>
      </c>
      <c r="H114" s="185">
        <f t="shared" ref="H114:H121" si="7">PRODUCT(G114,2.113)</f>
        <v>1930255.0608699999</v>
      </c>
      <c r="I114" s="62" t="s">
        <v>38</v>
      </c>
    </row>
    <row r="115" spans="1:9" ht="56.25" x14ac:dyDescent="0.45">
      <c r="A115" s="14">
        <v>113</v>
      </c>
      <c r="B115" s="58" t="s">
        <v>1933</v>
      </c>
      <c r="C115" s="59" t="s">
        <v>1785</v>
      </c>
      <c r="D115" s="59" t="s">
        <v>15</v>
      </c>
      <c r="E115" s="60">
        <v>2021</v>
      </c>
      <c r="F115" s="60">
        <v>2022</v>
      </c>
      <c r="G115" s="61">
        <v>143400</v>
      </c>
      <c r="H115" s="185">
        <f t="shared" si="7"/>
        <v>303004.2</v>
      </c>
      <c r="I115" s="62" t="s">
        <v>1663</v>
      </c>
    </row>
    <row r="116" spans="1:9" ht="75" x14ac:dyDescent="0.45">
      <c r="A116" s="65">
        <v>114</v>
      </c>
      <c r="B116" s="58" t="s">
        <v>2025</v>
      </c>
      <c r="C116" s="59" t="s">
        <v>674</v>
      </c>
      <c r="D116" s="59" t="s">
        <v>15</v>
      </c>
      <c r="E116" s="60">
        <v>2021</v>
      </c>
      <c r="F116" s="60">
        <v>2022</v>
      </c>
      <c r="G116" s="61">
        <v>124500</v>
      </c>
      <c r="H116" s="185">
        <f t="shared" si="7"/>
        <v>263068.5</v>
      </c>
      <c r="I116" s="62" t="s">
        <v>1663</v>
      </c>
    </row>
    <row r="117" spans="1:9" ht="37.5" x14ac:dyDescent="0.45">
      <c r="A117" s="65">
        <v>115</v>
      </c>
      <c r="B117" s="58" t="s">
        <v>2311</v>
      </c>
      <c r="C117" s="59" t="s">
        <v>674</v>
      </c>
      <c r="D117" s="59" t="s">
        <v>35</v>
      </c>
      <c r="E117" s="60">
        <v>2021</v>
      </c>
      <c r="F117" s="60">
        <v>2022</v>
      </c>
      <c r="G117" s="61">
        <v>449239</v>
      </c>
      <c r="H117" s="185">
        <f t="shared" si="7"/>
        <v>949242.00699999998</v>
      </c>
      <c r="I117" s="62" t="s">
        <v>25</v>
      </c>
    </row>
    <row r="118" spans="1:9" ht="56.25" x14ac:dyDescent="0.45">
      <c r="A118" s="65">
        <v>116</v>
      </c>
      <c r="B118" s="58" t="s">
        <v>2357</v>
      </c>
      <c r="C118" s="59" t="s">
        <v>674</v>
      </c>
      <c r="D118" s="59" t="s">
        <v>34</v>
      </c>
      <c r="E118" s="60">
        <v>2022</v>
      </c>
      <c r="F118" s="60">
        <v>2022</v>
      </c>
      <c r="G118" s="61">
        <v>138886</v>
      </c>
      <c r="H118" s="185">
        <f t="shared" si="7"/>
        <v>293466.11800000002</v>
      </c>
      <c r="I118" s="62" t="s">
        <v>607</v>
      </c>
    </row>
    <row r="119" spans="1:9" ht="55.5" customHeight="1" x14ac:dyDescent="0.45">
      <c r="A119" s="14">
        <v>117</v>
      </c>
      <c r="B119" s="58" t="s">
        <v>2913</v>
      </c>
      <c r="C119" s="59" t="s">
        <v>674</v>
      </c>
      <c r="D119" s="59" t="s">
        <v>14</v>
      </c>
      <c r="E119" s="60">
        <v>2021</v>
      </c>
      <c r="F119" s="60">
        <v>2022</v>
      </c>
      <c r="G119" s="61">
        <v>1612290.82</v>
      </c>
      <c r="H119" s="185">
        <f t="shared" si="7"/>
        <v>3406770.5026600002</v>
      </c>
      <c r="I119" s="62" t="s">
        <v>2914</v>
      </c>
    </row>
    <row r="120" spans="1:9" ht="93.75" customHeight="1" x14ac:dyDescent="0.45">
      <c r="A120" s="14">
        <v>118</v>
      </c>
      <c r="B120" s="75" t="s">
        <v>2915</v>
      </c>
      <c r="C120" s="59" t="s">
        <v>674</v>
      </c>
      <c r="D120" s="59" t="s">
        <v>14</v>
      </c>
      <c r="E120" s="59">
        <v>2021</v>
      </c>
      <c r="F120" s="59">
        <v>2022</v>
      </c>
      <c r="G120" s="70">
        <v>47290</v>
      </c>
      <c r="H120" s="185">
        <f t="shared" si="7"/>
        <v>99923.77</v>
      </c>
      <c r="I120" s="71" t="s">
        <v>1663</v>
      </c>
    </row>
    <row r="121" spans="1:9" ht="75.75" x14ac:dyDescent="0.45">
      <c r="A121" s="65">
        <v>119</v>
      </c>
      <c r="B121" s="75" t="s">
        <v>2937</v>
      </c>
      <c r="C121" s="59" t="s">
        <v>674</v>
      </c>
      <c r="D121" s="59" t="s">
        <v>15</v>
      </c>
      <c r="E121" s="59">
        <v>2022</v>
      </c>
      <c r="F121" s="59">
        <v>2022</v>
      </c>
      <c r="G121" s="70">
        <v>3398086</v>
      </c>
      <c r="H121" s="185">
        <f t="shared" si="7"/>
        <v>7180155.7180000003</v>
      </c>
      <c r="I121" s="71" t="s">
        <v>1261</v>
      </c>
    </row>
    <row r="122" spans="1:9" ht="94.5" x14ac:dyDescent="0.45">
      <c r="A122" s="65">
        <v>120</v>
      </c>
      <c r="B122" s="75" t="s">
        <v>3250</v>
      </c>
      <c r="C122" s="59" t="s">
        <v>674</v>
      </c>
      <c r="D122" s="59" t="s">
        <v>14</v>
      </c>
      <c r="E122" s="59">
        <v>2022</v>
      </c>
      <c r="F122" s="59">
        <v>2023</v>
      </c>
      <c r="G122" s="70">
        <v>25469108.84</v>
      </c>
      <c r="H122" s="70">
        <v>25469108.84</v>
      </c>
      <c r="I122" s="71" t="s">
        <v>3271</v>
      </c>
    </row>
    <row r="123" spans="1:9" ht="75.75" x14ac:dyDescent="0.45">
      <c r="A123" s="65">
        <v>121</v>
      </c>
      <c r="B123" s="75" t="s">
        <v>3251</v>
      </c>
      <c r="C123" s="59" t="s">
        <v>674</v>
      </c>
      <c r="D123" s="59" t="s">
        <v>14</v>
      </c>
      <c r="E123" s="59">
        <v>2022</v>
      </c>
      <c r="F123" s="59">
        <v>2023</v>
      </c>
      <c r="G123" s="70">
        <v>8828419.9399999995</v>
      </c>
      <c r="H123" s="70">
        <v>8828419.9399999995</v>
      </c>
      <c r="I123" s="71" t="s">
        <v>3270</v>
      </c>
    </row>
    <row r="124" spans="1:9" ht="131.25" x14ac:dyDescent="0.45">
      <c r="A124" s="14">
        <v>122</v>
      </c>
      <c r="B124" s="58" t="s">
        <v>3272</v>
      </c>
      <c r="C124" s="59" t="s">
        <v>674</v>
      </c>
      <c r="D124" s="59" t="s">
        <v>3253</v>
      </c>
      <c r="E124" s="59">
        <v>2023</v>
      </c>
      <c r="F124" s="59">
        <v>2023</v>
      </c>
      <c r="G124" s="70">
        <v>83576484.489999995</v>
      </c>
      <c r="H124" s="70">
        <v>83576484.489999995</v>
      </c>
      <c r="I124" s="71" t="s">
        <v>3271</v>
      </c>
    </row>
    <row r="125" spans="1:9" ht="112.5" x14ac:dyDescent="0.45">
      <c r="A125" s="14">
        <v>123</v>
      </c>
      <c r="B125" s="58" t="s">
        <v>3273</v>
      </c>
      <c r="C125" s="59" t="s">
        <v>674</v>
      </c>
      <c r="D125" s="59" t="s">
        <v>3252</v>
      </c>
      <c r="E125" s="59">
        <v>2023</v>
      </c>
      <c r="F125" s="59">
        <v>2023</v>
      </c>
      <c r="G125" s="70">
        <v>35842265</v>
      </c>
      <c r="H125" s="70">
        <v>35842265</v>
      </c>
      <c r="I125" s="71" t="s">
        <v>3270</v>
      </c>
    </row>
    <row r="126" spans="1:9" ht="57" x14ac:dyDescent="0.45">
      <c r="A126" s="65">
        <v>124</v>
      </c>
      <c r="B126" s="75" t="s">
        <v>3255</v>
      </c>
      <c r="C126" s="59" t="s">
        <v>674</v>
      </c>
      <c r="D126" s="59" t="s">
        <v>6</v>
      </c>
      <c r="E126" s="59">
        <v>2023</v>
      </c>
      <c r="F126" s="59">
        <v>2023</v>
      </c>
      <c r="G126" s="70">
        <v>2000000</v>
      </c>
      <c r="H126" s="70">
        <v>2000000</v>
      </c>
      <c r="I126" s="71" t="s">
        <v>1617</v>
      </c>
    </row>
    <row r="127" spans="1:9" ht="37.5" x14ac:dyDescent="0.45">
      <c r="A127" s="65">
        <v>125</v>
      </c>
      <c r="B127" s="58" t="s">
        <v>3256</v>
      </c>
      <c r="C127" s="59" t="s">
        <v>674</v>
      </c>
      <c r="D127" s="59" t="s">
        <v>6</v>
      </c>
      <c r="E127" s="59">
        <v>2021</v>
      </c>
      <c r="F127" s="59">
        <v>2023</v>
      </c>
      <c r="G127" s="70">
        <v>82302698.540000007</v>
      </c>
      <c r="H127" s="70">
        <v>82302698.540000007</v>
      </c>
      <c r="I127" s="71" t="s">
        <v>7</v>
      </c>
    </row>
    <row r="128" spans="1:9" ht="75" x14ac:dyDescent="0.45">
      <c r="A128" s="65">
        <v>126</v>
      </c>
      <c r="B128" s="58" t="s">
        <v>3257</v>
      </c>
      <c r="C128" s="59" t="s">
        <v>674</v>
      </c>
      <c r="D128" s="59" t="s">
        <v>3266</v>
      </c>
      <c r="E128" s="59">
        <v>2022</v>
      </c>
      <c r="F128" s="59">
        <v>2023</v>
      </c>
      <c r="G128" s="70">
        <v>2124000</v>
      </c>
      <c r="H128" s="70">
        <v>2124000</v>
      </c>
      <c r="I128" s="71" t="s">
        <v>3274</v>
      </c>
    </row>
    <row r="129" spans="1:9" ht="112.5" x14ac:dyDescent="0.45">
      <c r="A129" s="14">
        <v>127</v>
      </c>
      <c r="B129" s="58" t="s">
        <v>3258</v>
      </c>
      <c r="C129" s="59" t="s">
        <v>674</v>
      </c>
      <c r="D129" s="59" t="s">
        <v>3266</v>
      </c>
      <c r="E129" s="59">
        <v>2022</v>
      </c>
      <c r="F129" s="59">
        <v>2023</v>
      </c>
      <c r="G129" s="70">
        <v>371700</v>
      </c>
      <c r="H129" s="70">
        <v>371700</v>
      </c>
      <c r="I129" s="71" t="s">
        <v>1663</v>
      </c>
    </row>
    <row r="130" spans="1:9" ht="37.5" x14ac:dyDescent="0.45">
      <c r="A130" s="14">
        <v>128</v>
      </c>
      <c r="B130" s="58" t="s">
        <v>3259</v>
      </c>
      <c r="C130" s="59" t="s">
        <v>674</v>
      </c>
      <c r="D130" s="59" t="s">
        <v>30</v>
      </c>
      <c r="E130" s="59">
        <v>2022</v>
      </c>
      <c r="F130" s="59">
        <v>2023</v>
      </c>
      <c r="G130" s="70">
        <v>3816311.05</v>
      </c>
      <c r="H130" s="70">
        <v>3816311.05</v>
      </c>
      <c r="I130" s="71" t="s">
        <v>38</v>
      </c>
    </row>
    <row r="131" spans="1:9" ht="56.25" x14ac:dyDescent="0.45">
      <c r="A131" s="65">
        <v>129</v>
      </c>
      <c r="B131" s="58" t="s">
        <v>3275</v>
      </c>
      <c r="C131" s="59" t="s">
        <v>674</v>
      </c>
      <c r="D131" s="59" t="s">
        <v>14</v>
      </c>
      <c r="E131" s="59">
        <v>2022</v>
      </c>
      <c r="F131" s="59">
        <v>2023</v>
      </c>
      <c r="G131" s="70">
        <v>4745816.55</v>
      </c>
      <c r="H131" s="70">
        <v>4745816.55</v>
      </c>
      <c r="I131" s="71" t="s">
        <v>1261</v>
      </c>
    </row>
    <row r="132" spans="1:9" ht="37.5" x14ac:dyDescent="0.45">
      <c r="A132" s="65">
        <v>130</v>
      </c>
      <c r="B132" s="58" t="s">
        <v>3260</v>
      </c>
      <c r="C132" s="59" t="s">
        <v>674</v>
      </c>
      <c r="D132" s="59" t="s">
        <v>30</v>
      </c>
      <c r="E132" s="59">
        <v>2022</v>
      </c>
      <c r="F132" s="59">
        <v>2023</v>
      </c>
      <c r="G132" s="70">
        <v>7987279.1600000001</v>
      </c>
      <c r="H132" s="70">
        <v>7987279.1600000001</v>
      </c>
      <c r="I132" s="71" t="s">
        <v>3276</v>
      </c>
    </row>
    <row r="133" spans="1:9" ht="56.25" x14ac:dyDescent="0.45">
      <c r="A133" s="65">
        <v>131</v>
      </c>
      <c r="B133" s="58" t="s">
        <v>3261</v>
      </c>
      <c r="C133" s="59" t="s">
        <v>674</v>
      </c>
      <c r="D133" s="59" t="s">
        <v>3266</v>
      </c>
      <c r="E133" s="59">
        <v>2023</v>
      </c>
      <c r="F133" s="59">
        <v>2023</v>
      </c>
      <c r="G133" s="70">
        <v>7945465.0999999996</v>
      </c>
      <c r="H133" s="70">
        <v>7945465.0999999996</v>
      </c>
      <c r="I133" s="71" t="s">
        <v>3271</v>
      </c>
    </row>
    <row r="134" spans="1:9" ht="75" x14ac:dyDescent="0.45">
      <c r="A134" s="14">
        <v>132</v>
      </c>
      <c r="B134" s="58" t="s">
        <v>3262</v>
      </c>
      <c r="C134" s="59" t="s">
        <v>674</v>
      </c>
      <c r="D134" s="59" t="s">
        <v>6</v>
      </c>
      <c r="E134" s="59">
        <v>2022</v>
      </c>
      <c r="F134" s="59">
        <v>2023</v>
      </c>
      <c r="G134" s="70">
        <v>75000</v>
      </c>
      <c r="H134" s="70">
        <v>75000</v>
      </c>
      <c r="I134" s="71" t="s">
        <v>1663</v>
      </c>
    </row>
    <row r="135" spans="1:9" ht="56.25" x14ac:dyDescent="0.45">
      <c r="A135" s="65">
        <v>133</v>
      </c>
      <c r="B135" s="58" t="s">
        <v>3263</v>
      </c>
      <c r="C135" s="59" t="s">
        <v>674</v>
      </c>
      <c r="D135" s="59" t="s">
        <v>6</v>
      </c>
      <c r="E135" s="59">
        <v>2023</v>
      </c>
      <c r="F135" s="59">
        <v>2023</v>
      </c>
      <c r="G135" s="70">
        <v>2416752</v>
      </c>
      <c r="H135" s="70">
        <v>2416752</v>
      </c>
      <c r="I135" s="71" t="s">
        <v>503</v>
      </c>
    </row>
    <row r="136" spans="1:9" ht="112.5" x14ac:dyDescent="0.45">
      <c r="A136" s="65">
        <v>134</v>
      </c>
      <c r="B136" s="58" t="s">
        <v>3264</v>
      </c>
      <c r="C136" s="59" t="s">
        <v>674</v>
      </c>
      <c r="D136" s="59" t="s">
        <v>13</v>
      </c>
      <c r="E136" s="59">
        <v>2022</v>
      </c>
      <c r="F136" s="59">
        <v>2023</v>
      </c>
      <c r="G136" s="70">
        <v>153620</v>
      </c>
      <c r="H136" s="70">
        <v>153620</v>
      </c>
      <c r="I136" s="71" t="s">
        <v>1663</v>
      </c>
    </row>
    <row r="137" spans="1:9" ht="93.75" x14ac:dyDescent="0.45">
      <c r="A137" s="65">
        <v>135</v>
      </c>
      <c r="B137" s="58" t="s">
        <v>3265</v>
      </c>
      <c r="C137" s="59" t="s">
        <v>674</v>
      </c>
      <c r="D137" s="59" t="s">
        <v>14</v>
      </c>
      <c r="E137" s="59">
        <v>2021</v>
      </c>
      <c r="F137" s="59">
        <v>2023</v>
      </c>
      <c r="G137" s="70">
        <v>7092207.9500000002</v>
      </c>
      <c r="H137" s="70">
        <v>7092207.9500000002</v>
      </c>
      <c r="I137" s="71" t="s">
        <v>118</v>
      </c>
    </row>
    <row r="138" spans="1:9" ht="75" x14ac:dyDescent="0.45">
      <c r="A138" s="14">
        <v>136</v>
      </c>
      <c r="B138" s="58" t="s">
        <v>3277</v>
      </c>
      <c r="C138" s="59" t="s">
        <v>674</v>
      </c>
      <c r="D138" s="59" t="s">
        <v>15</v>
      </c>
      <c r="E138" s="59">
        <v>2022</v>
      </c>
      <c r="F138" s="59">
        <v>2023</v>
      </c>
      <c r="G138" s="70">
        <v>4367577.93</v>
      </c>
      <c r="H138" s="70">
        <v>4367577.93</v>
      </c>
      <c r="I138" s="71" t="s">
        <v>1261</v>
      </c>
    </row>
    <row r="139" spans="1:9" x14ac:dyDescent="0.45">
      <c r="A139" s="72"/>
      <c r="B139" s="75"/>
      <c r="C139" s="75"/>
      <c r="D139" s="76"/>
      <c r="E139" s="76"/>
      <c r="F139" s="76"/>
      <c r="G139" s="77">
        <f>SUM(G3:G138)</f>
        <v>469816190.62000006</v>
      </c>
      <c r="H139" s="116">
        <f>SUM(H3:H138)</f>
        <v>1368452481.1345298</v>
      </c>
      <c r="I139" s="69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0" orientation="portrait" r:id="rId1"/>
  <headerFooter>
    <oddFooter>Sayfa &amp;P /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topLeftCell="A52" zoomScale="84" zoomScaleNormal="84" workbookViewId="0">
      <selection activeCell="H62" sqref="H62"/>
    </sheetView>
  </sheetViews>
  <sheetFormatPr defaultRowHeight="18.75" x14ac:dyDescent="0.3"/>
  <cols>
    <col min="1" max="1" width="7.28515625" style="1" customWidth="1"/>
    <col min="2" max="2" width="32.5703125" style="1" customWidth="1"/>
    <col min="3" max="3" width="13.28515625" style="1" customWidth="1"/>
    <col min="4" max="4" width="15.85546875" style="2" customWidth="1"/>
    <col min="5" max="5" width="14.7109375" style="2" customWidth="1"/>
    <col min="6" max="6" width="11.85546875" style="2" customWidth="1"/>
    <col min="7" max="7" width="15.42578125" style="2" customWidth="1"/>
    <col min="8" max="8" width="16.140625" style="3" bestFit="1" customWidth="1"/>
    <col min="9" max="9" width="20" style="1" customWidth="1"/>
    <col min="10" max="16384" width="9.140625" style="1"/>
  </cols>
  <sheetData>
    <row r="1" spans="1:9" customFormat="1" ht="24.75" x14ac:dyDescent="0.25">
      <c r="A1" s="214" t="s">
        <v>2903</v>
      </c>
      <c r="B1" s="214"/>
      <c r="C1" s="214"/>
      <c r="D1" s="214"/>
      <c r="E1" s="214"/>
      <c r="F1" s="214"/>
      <c r="G1" s="214"/>
      <c r="H1" s="214"/>
      <c r="I1" s="214"/>
    </row>
    <row r="2" spans="1:9" s="4" customFormat="1" ht="131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4" customFormat="1" ht="56.25" x14ac:dyDescent="0.25">
      <c r="A3" s="14">
        <v>1</v>
      </c>
      <c r="B3" s="15" t="s">
        <v>988</v>
      </c>
      <c r="C3" s="16" t="s">
        <v>674</v>
      </c>
      <c r="D3" s="17" t="s">
        <v>6</v>
      </c>
      <c r="E3" s="18">
        <v>2003</v>
      </c>
      <c r="F3" s="18">
        <v>2003</v>
      </c>
      <c r="G3" s="19">
        <v>7391</v>
      </c>
      <c r="H3" s="184">
        <f>PRODUCT(G3,20.546)</f>
        <v>151855.486</v>
      </c>
      <c r="I3" s="20" t="s">
        <v>989</v>
      </c>
    </row>
    <row r="4" spans="1:9" s="4" customFormat="1" ht="56.25" x14ac:dyDescent="0.25">
      <c r="A4" s="14">
        <v>2</v>
      </c>
      <c r="B4" s="15" t="s">
        <v>988</v>
      </c>
      <c r="C4" s="16" t="s">
        <v>674</v>
      </c>
      <c r="D4" s="17" t="s">
        <v>6</v>
      </c>
      <c r="E4" s="18">
        <v>2005</v>
      </c>
      <c r="F4" s="18">
        <v>2005</v>
      </c>
      <c r="G4" s="19">
        <v>11644</v>
      </c>
      <c r="H4" s="184">
        <f>PRODUCT(G4,15.877)</f>
        <v>184871.788</v>
      </c>
      <c r="I4" s="20" t="s">
        <v>989</v>
      </c>
    </row>
    <row r="5" spans="1:9" s="4" customFormat="1" ht="56.25" x14ac:dyDescent="0.25">
      <c r="A5" s="14">
        <v>3</v>
      </c>
      <c r="B5" s="15" t="s">
        <v>990</v>
      </c>
      <c r="C5" s="16" t="s">
        <v>674</v>
      </c>
      <c r="D5" s="17" t="s">
        <v>6</v>
      </c>
      <c r="E5" s="18">
        <v>2006</v>
      </c>
      <c r="F5" s="18">
        <v>2006</v>
      </c>
      <c r="G5" s="19">
        <v>100000</v>
      </c>
      <c r="H5" s="184">
        <f>PRODUCT(G5,14.977)</f>
        <v>1497700</v>
      </c>
      <c r="I5" s="20" t="s">
        <v>18</v>
      </c>
    </row>
    <row r="6" spans="1:9" s="4" customFormat="1" ht="56.25" x14ac:dyDescent="0.25">
      <c r="A6" s="14">
        <v>4</v>
      </c>
      <c r="B6" s="15" t="s">
        <v>1225</v>
      </c>
      <c r="C6" s="16" t="s">
        <v>674</v>
      </c>
      <c r="D6" s="17" t="s">
        <v>6</v>
      </c>
      <c r="E6" s="18">
        <v>2008</v>
      </c>
      <c r="F6" s="18">
        <v>2008</v>
      </c>
      <c r="G6" s="19">
        <v>18070</v>
      </c>
      <c r="H6" s="184">
        <f t="shared" ref="H6:H11" si="0">PRODUCT(G6,12.542)</f>
        <v>226633.94</v>
      </c>
      <c r="I6" s="20" t="s">
        <v>1226</v>
      </c>
    </row>
    <row r="7" spans="1:9" s="4" customFormat="1" ht="37.5" x14ac:dyDescent="0.25">
      <c r="A7" s="14">
        <v>5</v>
      </c>
      <c r="B7" s="15" t="s">
        <v>1227</v>
      </c>
      <c r="C7" s="16" t="s">
        <v>674</v>
      </c>
      <c r="D7" s="17" t="s">
        <v>6</v>
      </c>
      <c r="E7" s="18">
        <v>2008</v>
      </c>
      <c r="F7" s="18">
        <v>2008</v>
      </c>
      <c r="G7" s="19">
        <v>33035</v>
      </c>
      <c r="H7" s="184">
        <f t="shared" si="0"/>
        <v>414324.97</v>
      </c>
      <c r="I7" s="20" t="s">
        <v>18</v>
      </c>
    </row>
    <row r="8" spans="1:9" s="4" customFormat="1" ht="56.25" x14ac:dyDescent="0.25">
      <c r="A8" s="14">
        <v>6</v>
      </c>
      <c r="B8" s="15" t="s">
        <v>542</v>
      </c>
      <c r="C8" s="16" t="s">
        <v>674</v>
      </c>
      <c r="D8" s="17" t="s">
        <v>6</v>
      </c>
      <c r="E8" s="18">
        <v>2006</v>
      </c>
      <c r="F8" s="18">
        <v>2008</v>
      </c>
      <c r="G8" s="19">
        <v>925000</v>
      </c>
      <c r="H8" s="184">
        <f t="shared" si="0"/>
        <v>11601350</v>
      </c>
      <c r="I8" s="20" t="s">
        <v>358</v>
      </c>
    </row>
    <row r="9" spans="1:9" s="4" customFormat="1" x14ac:dyDescent="0.25">
      <c r="A9" s="14">
        <v>7</v>
      </c>
      <c r="B9" s="15" t="s">
        <v>1228</v>
      </c>
      <c r="C9" s="16" t="s">
        <v>674</v>
      </c>
      <c r="D9" s="17" t="s">
        <v>34</v>
      </c>
      <c r="E9" s="18">
        <v>2008</v>
      </c>
      <c r="F9" s="18">
        <v>2008</v>
      </c>
      <c r="G9" s="19">
        <v>450000</v>
      </c>
      <c r="H9" s="184">
        <f t="shared" si="0"/>
        <v>5643900</v>
      </c>
      <c r="I9" s="20" t="s">
        <v>540</v>
      </c>
    </row>
    <row r="10" spans="1:9" s="4" customFormat="1" ht="37.5" x14ac:dyDescent="0.25">
      <c r="A10" s="14">
        <v>8</v>
      </c>
      <c r="B10" s="15" t="s">
        <v>1229</v>
      </c>
      <c r="C10" s="16" t="s">
        <v>674</v>
      </c>
      <c r="D10" s="17" t="s">
        <v>40</v>
      </c>
      <c r="E10" s="18">
        <v>2008</v>
      </c>
      <c r="F10" s="18">
        <v>2008</v>
      </c>
      <c r="G10" s="19">
        <v>1215000</v>
      </c>
      <c r="H10" s="184">
        <f t="shared" si="0"/>
        <v>15238530</v>
      </c>
      <c r="I10" s="20" t="s">
        <v>540</v>
      </c>
    </row>
    <row r="11" spans="1:9" s="4" customFormat="1" ht="37.5" x14ac:dyDescent="0.25">
      <c r="A11" s="21">
        <v>9</v>
      </c>
      <c r="B11" s="22" t="s">
        <v>1230</v>
      </c>
      <c r="C11" s="23" t="s">
        <v>674</v>
      </c>
      <c r="D11" s="24" t="s">
        <v>6</v>
      </c>
      <c r="E11" s="25">
        <v>2008</v>
      </c>
      <c r="F11" s="25">
        <v>2008</v>
      </c>
      <c r="G11" s="26">
        <v>32218</v>
      </c>
      <c r="H11" s="184">
        <f t="shared" si="0"/>
        <v>404078.15600000002</v>
      </c>
      <c r="I11" s="27" t="s">
        <v>1231</v>
      </c>
    </row>
    <row r="12" spans="1:9" ht="37.5" x14ac:dyDescent="0.3">
      <c r="A12" s="14">
        <v>10</v>
      </c>
      <c r="B12" s="15" t="s">
        <v>594</v>
      </c>
      <c r="C12" s="16" t="s">
        <v>674</v>
      </c>
      <c r="D12" s="17" t="s">
        <v>34</v>
      </c>
      <c r="E12" s="18">
        <v>2007</v>
      </c>
      <c r="F12" s="18">
        <v>2009</v>
      </c>
      <c r="G12" s="19">
        <v>7800000</v>
      </c>
      <c r="H12" s="110">
        <v>65683800</v>
      </c>
      <c r="I12" s="20" t="s">
        <v>7</v>
      </c>
    </row>
    <row r="13" spans="1:9" ht="37.5" x14ac:dyDescent="0.3">
      <c r="A13" s="14">
        <v>11</v>
      </c>
      <c r="B13" s="15" t="s">
        <v>1337</v>
      </c>
      <c r="C13" s="16" t="s">
        <v>674</v>
      </c>
      <c r="D13" s="17" t="s">
        <v>40</v>
      </c>
      <c r="E13" s="18">
        <v>2007</v>
      </c>
      <c r="F13" s="18">
        <v>2009</v>
      </c>
      <c r="G13" s="19">
        <v>85000</v>
      </c>
      <c r="H13" s="184">
        <f>PRODUCT(G13,11.456)</f>
        <v>973760</v>
      </c>
      <c r="I13" s="20" t="s">
        <v>540</v>
      </c>
    </row>
    <row r="14" spans="1:9" x14ac:dyDescent="0.3">
      <c r="A14" s="14">
        <v>12</v>
      </c>
      <c r="B14" s="15" t="s">
        <v>1338</v>
      </c>
      <c r="C14" s="16" t="s">
        <v>674</v>
      </c>
      <c r="D14" s="17" t="s">
        <v>6</v>
      </c>
      <c r="E14" s="18">
        <v>2007</v>
      </c>
      <c r="F14" s="18">
        <v>2009</v>
      </c>
      <c r="G14" s="19">
        <v>170000</v>
      </c>
      <c r="H14" s="184">
        <f>PRODUCT(G14,11.456)</f>
        <v>1947520</v>
      </c>
      <c r="I14" s="20" t="s">
        <v>540</v>
      </c>
    </row>
    <row r="15" spans="1:9" ht="37.5" x14ac:dyDescent="0.3">
      <c r="A15" s="14">
        <v>13</v>
      </c>
      <c r="B15" s="15" t="s">
        <v>1686</v>
      </c>
      <c r="C15" s="16" t="s">
        <v>674</v>
      </c>
      <c r="D15" s="17" t="s">
        <v>1687</v>
      </c>
      <c r="E15" s="18">
        <v>2007</v>
      </c>
      <c r="F15" s="18">
        <v>2009</v>
      </c>
      <c r="G15" s="19">
        <v>1420000</v>
      </c>
      <c r="H15" s="184">
        <f>PRODUCT(G15,11.456)</f>
        <v>16267520</v>
      </c>
      <c r="I15" s="20" t="s">
        <v>1688</v>
      </c>
    </row>
    <row r="16" spans="1:9" ht="56.25" x14ac:dyDescent="0.3">
      <c r="A16" s="14">
        <v>14</v>
      </c>
      <c r="B16" s="15" t="s">
        <v>599</v>
      </c>
      <c r="C16" s="16" t="s">
        <v>674</v>
      </c>
      <c r="D16" s="17" t="s">
        <v>15</v>
      </c>
      <c r="E16" s="18">
        <v>2010</v>
      </c>
      <c r="F16" s="18">
        <v>2010</v>
      </c>
      <c r="G16" s="19">
        <v>362000</v>
      </c>
      <c r="H16" s="184">
        <f>PRODUCT(G16,11.174)</f>
        <v>4044988</v>
      </c>
      <c r="I16" s="20" t="s">
        <v>366</v>
      </c>
    </row>
    <row r="17" spans="1:9" ht="37.5" x14ac:dyDescent="0.3">
      <c r="A17" s="14">
        <v>15</v>
      </c>
      <c r="B17" s="15" t="s">
        <v>1339</v>
      </c>
      <c r="C17" s="16" t="s">
        <v>674</v>
      </c>
      <c r="D17" s="17" t="s">
        <v>40</v>
      </c>
      <c r="E17" s="18">
        <v>2010</v>
      </c>
      <c r="F17" s="18">
        <v>2010</v>
      </c>
      <c r="G17" s="19">
        <v>1265000</v>
      </c>
      <c r="H17" s="184">
        <f>PRODUCT(G17,11.174)</f>
        <v>14135110</v>
      </c>
      <c r="I17" s="20" t="s">
        <v>540</v>
      </c>
    </row>
    <row r="18" spans="1:9" ht="56.25" x14ac:dyDescent="0.3">
      <c r="A18" s="14">
        <v>16</v>
      </c>
      <c r="B18" s="15" t="s">
        <v>603</v>
      </c>
      <c r="C18" s="16" t="s">
        <v>674</v>
      </c>
      <c r="D18" s="17" t="s">
        <v>40</v>
      </c>
      <c r="E18" s="18">
        <v>2011</v>
      </c>
      <c r="F18" s="18">
        <v>2011</v>
      </c>
      <c r="G18" s="19">
        <v>125000</v>
      </c>
      <c r="H18" s="184">
        <f>PRODUCT(G18,10.373)</f>
        <v>1296625</v>
      </c>
      <c r="I18" s="20" t="s">
        <v>369</v>
      </c>
    </row>
    <row r="19" spans="1:9" ht="37.5" x14ac:dyDescent="0.3">
      <c r="A19" s="14">
        <v>17</v>
      </c>
      <c r="B19" s="15" t="s">
        <v>1340</v>
      </c>
      <c r="C19" s="16" t="s">
        <v>674</v>
      </c>
      <c r="D19" s="17" t="s">
        <v>36</v>
      </c>
      <c r="E19" s="18">
        <v>2010</v>
      </c>
      <c r="F19" s="18">
        <v>2013</v>
      </c>
      <c r="G19" s="19">
        <v>2752000</v>
      </c>
      <c r="H19" s="184">
        <f>PRODUCT(G19,10.042)</f>
        <v>27635584</v>
      </c>
      <c r="I19" s="20" t="s">
        <v>7</v>
      </c>
    </row>
    <row r="20" spans="1:9" ht="75" x14ac:dyDescent="0.3">
      <c r="A20" s="14">
        <v>18</v>
      </c>
      <c r="B20" s="15" t="s">
        <v>1342</v>
      </c>
      <c r="C20" s="16" t="s">
        <v>674</v>
      </c>
      <c r="D20" s="17" t="s">
        <v>41</v>
      </c>
      <c r="E20" s="18">
        <v>2013</v>
      </c>
      <c r="F20" s="18">
        <v>2014</v>
      </c>
      <c r="G20" s="19">
        <v>140000</v>
      </c>
      <c r="H20" s="184">
        <f>PRODUCT(G20,9.191)</f>
        <v>1286740</v>
      </c>
      <c r="I20" s="20" t="s">
        <v>540</v>
      </c>
    </row>
    <row r="21" spans="1:9" ht="37.5" x14ac:dyDescent="0.3">
      <c r="A21" s="14">
        <v>19</v>
      </c>
      <c r="B21" s="15" t="s">
        <v>359</v>
      </c>
      <c r="C21" s="16" t="s">
        <v>674</v>
      </c>
      <c r="D21" s="17" t="s">
        <v>6</v>
      </c>
      <c r="E21" s="18">
        <v>2013</v>
      </c>
      <c r="F21" s="18">
        <v>2014</v>
      </c>
      <c r="G21" s="19">
        <v>80000</v>
      </c>
      <c r="H21" s="184">
        <f>PRODUCT(G21,9.191)</f>
        <v>735280</v>
      </c>
      <c r="I21" s="20" t="s">
        <v>360</v>
      </c>
    </row>
    <row r="22" spans="1:9" ht="56.25" x14ac:dyDescent="0.3">
      <c r="A22" s="14">
        <v>20</v>
      </c>
      <c r="B22" s="15" t="s">
        <v>1341</v>
      </c>
      <c r="C22" s="16" t="s">
        <v>674</v>
      </c>
      <c r="D22" s="17" t="s">
        <v>15</v>
      </c>
      <c r="E22" s="18">
        <v>2010</v>
      </c>
      <c r="F22" s="18">
        <v>2014</v>
      </c>
      <c r="G22" s="19">
        <v>1313000</v>
      </c>
      <c r="H22" s="184">
        <f>PRODUCT(G22,9.191)</f>
        <v>12067783.000000002</v>
      </c>
      <c r="I22" s="20" t="s">
        <v>141</v>
      </c>
    </row>
    <row r="23" spans="1:9" ht="37.5" x14ac:dyDescent="0.3">
      <c r="A23" s="14">
        <v>21</v>
      </c>
      <c r="B23" s="15" t="s">
        <v>1343</v>
      </c>
      <c r="C23" s="16" t="s">
        <v>674</v>
      </c>
      <c r="D23" s="17" t="s">
        <v>40</v>
      </c>
      <c r="E23" s="18">
        <v>2008</v>
      </c>
      <c r="F23" s="18">
        <v>2014</v>
      </c>
      <c r="G23" s="19">
        <v>85000</v>
      </c>
      <c r="H23" s="184">
        <f>PRODUCT(G23,9.191)</f>
        <v>781235.00000000012</v>
      </c>
      <c r="I23" s="20" t="s">
        <v>540</v>
      </c>
    </row>
    <row r="24" spans="1:9" ht="75" x14ac:dyDescent="0.3">
      <c r="A24" s="14">
        <v>22</v>
      </c>
      <c r="B24" s="15" t="s">
        <v>1344</v>
      </c>
      <c r="C24" s="16" t="s">
        <v>674</v>
      </c>
      <c r="D24" s="17" t="s">
        <v>15</v>
      </c>
      <c r="E24" s="18">
        <v>2015</v>
      </c>
      <c r="F24" s="18">
        <v>2015</v>
      </c>
      <c r="G24" s="19">
        <v>401092</v>
      </c>
      <c r="H24" s="184">
        <f>PRODUCT(G24,8.568)</f>
        <v>3436556.2560000001</v>
      </c>
      <c r="I24" s="20" t="s">
        <v>25</v>
      </c>
    </row>
    <row r="25" spans="1:9" ht="56.25" x14ac:dyDescent="0.3">
      <c r="A25" s="14">
        <v>23</v>
      </c>
      <c r="B25" s="15" t="s">
        <v>488</v>
      </c>
      <c r="C25" s="16" t="s">
        <v>674</v>
      </c>
      <c r="D25" s="17" t="s">
        <v>36</v>
      </c>
      <c r="E25" s="18">
        <v>2009</v>
      </c>
      <c r="F25" s="18">
        <v>2015</v>
      </c>
      <c r="G25" s="19">
        <v>3280000</v>
      </c>
      <c r="H25" s="184">
        <f>PRODUCT(G25,8.568)</f>
        <v>28103040</v>
      </c>
      <c r="I25" s="20" t="s">
        <v>365</v>
      </c>
    </row>
    <row r="26" spans="1:9" ht="56.25" x14ac:dyDescent="0.3">
      <c r="A26" s="14">
        <v>24</v>
      </c>
      <c r="B26" s="15" t="s">
        <v>1345</v>
      </c>
      <c r="C26" s="16" t="s">
        <v>674</v>
      </c>
      <c r="D26" s="17" t="s">
        <v>14</v>
      </c>
      <c r="E26" s="18">
        <v>2016</v>
      </c>
      <c r="F26" s="18">
        <v>2016</v>
      </c>
      <c r="G26" s="19">
        <v>79900</v>
      </c>
      <c r="H26" s="184">
        <f t="shared" ref="H26:H32" si="1">PRODUCT(G26,7.971)</f>
        <v>636882.9</v>
      </c>
      <c r="I26" s="20" t="s">
        <v>17</v>
      </c>
    </row>
    <row r="27" spans="1:9" ht="56.25" x14ac:dyDescent="0.3">
      <c r="A27" s="14">
        <v>25</v>
      </c>
      <c r="B27" s="15" t="s">
        <v>1346</v>
      </c>
      <c r="C27" s="16" t="s">
        <v>674</v>
      </c>
      <c r="D27" s="17" t="s">
        <v>40</v>
      </c>
      <c r="E27" s="18">
        <v>2016</v>
      </c>
      <c r="F27" s="18">
        <v>2016</v>
      </c>
      <c r="G27" s="19">
        <v>182000</v>
      </c>
      <c r="H27" s="184">
        <f t="shared" si="1"/>
        <v>1450722</v>
      </c>
      <c r="I27" s="20" t="s">
        <v>1347</v>
      </c>
    </row>
    <row r="28" spans="1:9" x14ac:dyDescent="0.3">
      <c r="A28" s="14">
        <v>26</v>
      </c>
      <c r="B28" s="15" t="s">
        <v>361</v>
      </c>
      <c r="C28" s="16" t="s">
        <v>674</v>
      </c>
      <c r="D28" s="17" t="s">
        <v>6</v>
      </c>
      <c r="E28" s="18">
        <v>2011</v>
      </c>
      <c r="F28" s="18">
        <v>2016</v>
      </c>
      <c r="G28" s="19">
        <v>530000</v>
      </c>
      <c r="H28" s="184">
        <f t="shared" si="1"/>
        <v>4224630</v>
      </c>
      <c r="I28" s="20" t="s">
        <v>362</v>
      </c>
    </row>
    <row r="29" spans="1:9" ht="56.25" x14ac:dyDescent="0.3">
      <c r="A29" s="14">
        <v>27</v>
      </c>
      <c r="B29" s="15" t="s">
        <v>541</v>
      </c>
      <c r="C29" s="16" t="s">
        <v>674</v>
      </c>
      <c r="D29" s="17" t="s">
        <v>6</v>
      </c>
      <c r="E29" s="18">
        <v>2007</v>
      </c>
      <c r="F29" s="18">
        <v>2016</v>
      </c>
      <c r="G29" s="19">
        <v>3437000</v>
      </c>
      <c r="H29" s="184">
        <f t="shared" si="1"/>
        <v>27396327</v>
      </c>
      <c r="I29" s="20" t="s">
        <v>363</v>
      </c>
    </row>
    <row r="30" spans="1:9" ht="56.25" x14ac:dyDescent="0.3">
      <c r="A30" s="14">
        <v>28</v>
      </c>
      <c r="B30" s="15" t="s">
        <v>1348</v>
      </c>
      <c r="C30" s="16" t="s">
        <v>674</v>
      </c>
      <c r="D30" s="17" t="s">
        <v>34</v>
      </c>
      <c r="E30" s="18">
        <v>2016</v>
      </c>
      <c r="F30" s="18">
        <v>2016</v>
      </c>
      <c r="G30" s="19">
        <v>29141</v>
      </c>
      <c r="H30" s="184">
        <f t="shared" si="1"/>
        <v>232282.91099999999</v>
      </c>
      <c r="I30" s="20" t="s">
        <v>19</v>
      </c>
    </row>
    <row r="31" spans="1:9" ht="37.5" x14ac:dyDescent="0.3">
      <c r="A31" s="14">
        <v>29</v>
      </c>
      <c r="B31" s="15" t="s">
        <v>1478</v>
      </c>
      <c r="C31" s="16" t="s">
        <v>674</v>
      </c>
      <c r="D31" s="17" t="s">
        <v>34</v>
      </c>
      <c r="E31" s="18">
        <v>2016</v>
      </c>
      <c r="F31" s="18">
        <v>2016</v>
      </c>
      <c r="G31" s="19">
        <v>19234</v>
      </c>
      <c r="H31" s="184">
        <f t="shared" si="1"/>
        <v>153314.21400000001</v>
      </c>
      <c r="I31" s="20" t="s">
        <v>1349</v>
      </c>
    </row>
    <row r="32" spans="1:9" ht="56.25" x14ac:dyDescent="0.3">
      <c r="A32" s="14">
        <v>30</v>
      </c>
      <c r="B32" s="15" t="s">
        <v>604</v>
      </c>
      <c r="C32" s="16" t="s">
        <v>674</v>
      </c>
      <c r="D32" s="17" t="s">
        <v>41</v>
      </c>
      <c r="E32" s="18">
        <v>2014</v>
      </c>
      <c r="F32" s="18">
        <v>2016</v>
      </c>
      <c r="G32" s="19">
        <v>320000</v>
      </c>
      <c r="H32" s="184">
        <f t="shared" si="1"/>
        <v>2550720</v>
      </c>
      <c r="I32" s="20" t="s">
        <v>370</v>
      </c>
    </row>
    <row r="33" spans="1:9" ht="75" x14ac:dyDescent="0.3">
      <c r="A33" s="14">
        <v>31</v>
      </c>
      <c r="B33" s="15" t="s">
        <v>1350</v>
      </c>
      <c r="C33" s="16" t="s">
        <v>674</v>
      </c>
      <c r="D33" s="17" t="s">
        <v>6</v>
      </c>
      <c r="E33" s="18">
        <v>2017</v>
      </c>
      <c r="F33" s="18">
        <v>2017</v>
      </c>
      <c r="G33" s="19">
        <v>175096</v>
      </c>
      <c r="H33" s="184">
        <f t="shared" ref="H33:H41" si="2">PRODUCT(G33,7.241)</f>
        <v>1267870.1359999999</v>
      </c>
      <c r="I33" s="20" t="s">
        <v>1351</v>
      </c>
    </row>
    <row r="34" spans="1:9" ht="56.25" x14ac:dyDescent="0.3">
      <c r="A34" s="14">
        <v>32</v>
      </c>
      <c r="B34" s="15" t="s">
        <v>1352</v>
      </c>
      <c r="C34" s="16" t="s">
        <v>674</v>
      </c>
      <c r="D34" s="17" t="s">
        <v>6</v>
      </c>
      <c r="E34" s="18">
        <v>2017</v>
      </c>
      <c r="F34" s="18">
        <v>2017</v>
      </c>
      <c r="G34" s="19">
        <v>90270</v>
      </c>
      <c r="H34" s="184">
        <f t="shared" si="2"/>
        <v>653645.06999999995</v>
      </c>
      <c r="I34" s="20" t="s">
        <v>1353</v>
      </c>
    </row>
    <row r="35" spans="1:9" ht="56.25" x14ac:dyDescent="0.3">
      <c r="A35" s="14">
        <v>33</v>
      </c>
      <c r="B35" s="15" t="s">
        <v>367</v>
      </c>
      <c r="C35" s="16" t="s">
        <v>674</v>
      </c>
      <c r="D35" s="17" t="s">
        <v>15</v>
      </c>
      <c r="E35" s="18">
        <v>2016</v>
      </c>
      <c r="F35" s="18">
        <v>2017</v>
      </c>
      <c r="G35" s="19">
        <v>73378</v>
      </c>
      <c r="H35" s="184">
        <f t="shared" si="2"/>
        <v>531330.098</v>
      </c>
      <c r="I35" s="20" t="s">
        <v>25</v>
      </c>
    </row>
    <row r="36" spans="1:9" ht="37.5" x14ac:dyDescent="0.3">
      <c r="A36" s="14">
        <v>34</v>
      </c>
      <c r="B36" s="15" t="s">
        <v>1354</v>
      </c>
      <c r="C36" s="16" t="s">
        <v>674</v>
      </c>
      <c r="D36" s="17" t="s">
        <v>14</v>
      </c>
      <c r="E36" s="18">
        <v>2017</v>
      </c>
      <c r="F36" s="18">
        <v>2017</v>
      </c>
      <c r="G36" s="19">
        <v>100000</v>
      </c>
      <c r="H36" s="184">
        <f t="shared" si="2"/>
        <v>724100</v>
      </c>
      <c r="I36" s="20" t="s">
        <v>540</v>
      </c>
    </row>
    <row r="37" spans="1:9" ht="37.5" x14ac:dyDescent="0.3">
      <c r="A37" s="14">
        <v>35</v>
      </c>
      <c r="B37" s="15" t="s">
        <v>359</v>
      </c>
      <c r="C37" s="16" t="s">
        <v>674</v>
      </c>
      <c r="D37" s="17" t="s">
        <v>6</v>
      </c>
      <c r="E37" s="18">
        <v>2017</v>
      </c>
      <c r="F37" s="18">
        <v>2017</v>
      </c>
      <c r="G37" s="19">
        <v>37584</v>
      </c>
      <c r="H37" s="184">
        <f t="shared" si="2"/>
        <v>272145.74400000001</v>
      </c>
      <c r="I37" s="20" t="s">
        <v>540</v>
      </c>
    </row>
    <row r="38" spans="1:9" x14ac:dyDescent="0.3">
      <c r="A38" s="14">
        <v>36</v>
      </c>
      <c r="B38" s="15" t="s">
        <v>364</v>
      </c>
      <c r="C38" s="16" t="s">
        <v>674</v>
      </c>
      <c r="D38" s="17" t="s">
        <v>9</v>
      </c>
      <c r="E38" s="18">
        <v>2017</v>
      </c>
      <c r="F38" s="18">
        <v>2017</v>
      </c>
      <c r="G38" s="19">
        <v>170000</v>
      </c>
      <c r="H38" s="184">
        <f t="shared" si="2"/>
        <v>1230970</v>
      </c>
      <c r="I38" s="20" t="s">
        <v>7</v>
      </c>
    </row>
    <row r="39" spans="1:9" ht="37.5" x14ac:dyDescent="0.3">
      <c r="A39" s="14">
        <v>37</v>
      </c>
      <c r="B39" s="15" t="s">
        <v>2436</v>
      </c>
      <c r="C39" s="16" t="s">
        <v>674</v>
      </c>
      <c r="D39" s="17" t="s">
        <v>40</v>
      </c>
      <c r="E39" s="18">
        <v>2017</v>
      </c>
      <c r="F39" s="18">
        <v>2017</v>
      </c>
      <c r="G39" s="19">
        <v>150000</v>
      </c>
      <c r="H39" s="184">
        <f t="shared" si="2"/>
        <v>1086150</v>
      </c>
      <c r="I39" s="20" t="s">
        <v>7</v>
      </c>
    </row>
    <row r="40" spans="1:9" ht="56.25" x14ac:dyDescent="0.3">
      <c r="A40" s="14">
        <v>38</v>
      </c>
      <c r="B40" s="15" t="s">
        <v>1348</v>
      </c>
      <c r="C40" s="16" t="s">
        <v>674</v>
      </c>
      <c r="D40" s="17" t="s">
        <v>34</v>
      </c>
      <c r="E40" s="18">
        <v>2017</v>
      </c>
      <c r="F40" s="18">
        <v>2017</v>
      </c>
      <c r="G40" s="19">
        <v>15410</v>
      </c>
      <c r="H40" s="184">
        <f t="shared" si="2"/>
        <v>111583.81</v>
      </c>
      <c r="I40" s="20" t="s">
        <v>19</v>
      </c>
    </row>
    <row r="41" spans="1:9" ht="37.5" x14ac:dyDescent="0.3">
      <c r="A41" s="14">
        <v>39</v>
      </c>
      <c r="B41" s="15" t="s">
        <v>368</v>
      </c>
      <c r="C41" s="16" t="s">
        <v>674</v>
      </c>
      <c r="D41" s="17" t="s">
        <v>15</v>
      </c>
      <c r="E41" s="18">
        <v>2016</v>
      </c>
      <c r="F41" s="18">
        <v>2017</v>
      </c>
      <c r="G41" s="19">
        <v>84158</v>
      </c>
      <c r="H41" s="184">
        <f t="shared" si="2"/>
        <v>609388.07799999998</v>
      </c>
      <c r="I41" s="20" t="s">
        <v>25</v>
      </c>
    </row>
    <row r="42" spans="1:9" ht="56.25" x14ac:dyDescent="0.3">
      <c r="A42" s="14">
        <v>40</v>
      </c>
      <c r="B42" s="15" t="s">
        <v>364</v>
      </c>
      <c r="C42" s="16" t="s">
        <v>674</v>
      </c>
      <c r="D42" s="17" t="s">
        <v>14</v>
      </c>
      <c r="E42" s="18">
        <v>2017</v>
      </c>
      <c r="F42" s="18">
        <v>2018</v>
      </c>
      <c r="G42" s="19">
        <v>238000</v>
      </c>
      <c r="H42" s="184">
        <f>PRODUCT(G42,6.289)</f>
        <v>1496782</v>
      </c>
      <c r="I42" s="20" t="s">
        <v>2349</v>
      </c>
    </row>
    <row r="43" spans="1:9" x14ac:dyDescent="0.3">
      <c r="A43" s="14">
        <v>41</v>
      </c>
      <c r="B43" s="15" t="s">
        <v>364</v>
      </c>
      <c r="C43" s="16" t="s">
        <v>674</v>
      </c>
      <c r="D43" s="17" t="s">
        <v>13</v>
      </c>
      <c r="E43" s="18">
        <v>2017</v>
      </c>
      <c r="F43" s="18">
        <v>2018</v>
      </c>
      <c r="G43" s="19">
        <v>170000</v>
      </c>
      <c r="H43" s="184">
        <f>PRODUCT(G43,6.289)</f>
        <v>1069130</v>
      </c>
      <c r="I43" s="20" t="s">
        <v>1745</v>
      </c>
    </row>
    <row r="44" spans="1:9" ht="56.25" x14ac:dyDescent="0.3">
      <c r="A44" s="14">
        <v>42</v>
      </c>
      <c r="B44" s="15" t="s">
        <v>364</v>
      </c>
      <c r="C44" s="16" t="s">
        <v>674</v>
      </c>
      <c r="D44" s="17" t="s">
        <v>34</v>
      </c>
      <c r="E44" s="18">
        <v>2017</v>
      </c>
      <c r="F44" s="18">
        <v>2018</v>
      </c>
      <c r="G44" s="19">
        <v>442000</v>
      </c>
      <c r="H44" s="184">
        <f>PRODUCT(G44,6.289)</f>
        <v>2779738</v>
      </c>
      <c r="I44" s="20" t="s">
        <v>1746</v>
      </c>
    </row>
    <row r="45" spans="1:9" ht="37.5" x14ac:dyDescent="0.3">
      <c r="A45" s="14">
        <v>43</v>
      </c>
      <c r="B45" s="15" t="s">
        <v>1355</v>
      </c>
      <c r="C45" s="16" t="s">
        <v>674</v>
      </c>
      <c r="D45" s="17" t="s">
        <v>14</v>
      </c>
      <c r="E45" s="18">
        <v>2018</v>
      </c>
      <c r="F45" s="18">
        <v>2018</v>
      </c>
      <c r="G45" s="19">
        <v>77762</v>
      </c>
      <c r="H45" s="184">
        <f>PRODUCT(G45,6.289)</f>
        <v>489045.21799999999</v>
      </c>
      <c r="I45" s="20" t="s">
        <v>1356</v>
      </c>
    </row>
    <row r="46" spans="1:9" ht="37.5" x14ac:dyDescent="0.3">
      <c r="A46" s="14">
        <v>44</v>
      </c>
      <c r="B46" s="15" t="s">
        <v>1357</v>
      </c>
      <c r="C46" s="16" t="s">
        <v>674</v>
      </c>
      <c r="D46" s="17" t="s">
        <v>36</v>
      </c>
      <c r="E46" s="18">
        <v>2018</v>
      </c>
      <c r="F46" s="18">
        <v>2019</v>
      </c>
      <c r="G46" s="19">
        <v>54755</v>
      </c>
      <c r="H46" s="184">
        <f>PRODUCT(G46,5.114)</f>
        <v>280017.07</v>
      </c>
      <c r="I46" s="20" t="s">
        <v>25</v>
      </c>
    </row>
    <row r="47" spans="1:9" ht="56.25" x14ac:dyDescent="0.3">
      <c r="A47" s="14">
        <v>45</v>
      </c>
      <c r="B47" s="15" t="s">
        <v>1358</v>
      </c>
      <c r="C47" s="16" t="s">
        <v>674</v>
      </c>
      <c r="D47" s="17" t="s">
        <v>519</v>
      </c>
      <c r="E47" s="18">
        <v>2019</v>
      </c>
      <c r="F47" s="18">
        <v>2019</v>
      </c>
      <c r="G47" s="19">
        <v>468460</v>
      </c>
      <c r="H47" s="184">
        <f>PRODUCT(G47,5.114)</f>
        <v>2395704.44</v>
      </c>
      <c r="I47" s="20" t="s">
        <v>18</v>
      </c>
    </row>
    <row r="48" spans="1:9" ht="37.5" x14ac:dyDescent="0.3">
      <c r="A48" s="14">
        <v>46</v>
      </c>
      <c r="B48" s="15" t="s">
        <v>1359</v>
      </c>
      <c r="C48" s="16" t="s">
        <v>674</v>
      </c>
      <c r="D48" s="17" t="s">
        <v>6</v>
      </c>
      <c r="E48" s="18">
        <v>2019</v>
      </c>
      <c r="F48" s="18">
        <v>2019</v>
      </c>
      <c r="G48" s="19">
        <v>10700</v>
      </c>
      <c r="H48" s="184">
        <f>PRODUCT(G48,5.114)</f>
        <v>54719.799999999996</v>
      </c>
      <c r="I48" s="20" t="s">
        <v>503</v>
      </c>
    </row>
    <row r="49" spans="1:9" ht="93.75" x14ac:dyDescent="0.3">
      <c r="A49" s="14">
        <v>47</v>
      </c>
      <c r="B49" s="15" t="s">
        <v>573</v>
      </c>
      <c r="C49" s="16" t="s">
        <v>674</v>
      </c>
      <c r="D49" s="17" t="s">
        <v>6</v>
      </c>
      <c r="E49" s="18">
        <v>2020</v>
      </c>
      <c r="F49" s="18">
        <v>2020</v>
      </c>
      <c r="G49" s="19">
        <v>336016</v>
      </c>
      <c r="H49" s="184">
        <f t="shared" ref="H49:H57" si="3">PRODUCT(G49,4.348)</f>
        <v>1460997.568</v>
      </c>
      <c r="I49" s="20" t="s">
        <v>25</v>
      </c>
    </row>
    <row r="50" spans="1:9" x14ac:dyDescent="0.3">
      <c r="A50" s="14">
        <v>48</v>
      </c>
      <c r="B50" s="15" t="s">
        <v>1360</v>
      </c>
      <c r="C50" s="16" t="s">
        <v>674</v>
      </c>
      <c r="D50" s="17" t="s">
        <v>13</v>
      </c>
      <c r="E50" s="18">
        <v>2020</v>
      </c>
      <c r="F50" s="18">
        <v>2020</v>
      </c>
      <c r="G50" s="19">
        <v>35175</v>
      </c>
      <c r="H50" s="184">
        <f t="shared" si="3"/>
        <v>152940.9</v>
      </c>
      <c r="I50" s="20" t="s">
        <v>25</v>
      </c>
    </row>
    <row r="51" spans="1:9" ht="37.5" x14ac:dyDescent="0.3">
      <c r="A51" s="14">
        <v>49</v>
      </c>
      <c r="B51" s="85" t="s">
        <v>1359</v>
      </c>
      <c r="C51" s="16" t="s">
        <v>674</v>
      </c>
      <c r="D51" s="86" t="s">
        <v>6</v>
      </c>
      <c r="E51" s="18">
        <v>2020</v>
      </c>
      <c r="F51" s="18">
        <v>2020</v>
      </c>
      <c r="G51" s="87">
        <v>3720.28</v>
      </c>
      <c r="H51" s="184">
        <f t="shared" si="3"/>
        <v>16175.77744</v>
      </c>
      <c r="I51" s="88" t="s">
        <v>2437</v>
      </c>
    </row>
    <row r="52" spans="1:9" ht="56.25" x14ac:dyDescent="0.3">
      <c r="A52" s="14">
        <v>50</v>
      </c>
      <c r="B52" s="15" t="s">
        <v>1361</v>
      </c>
      <c r="C52" s="16" t="s">
        <v>674</v>
      </c>
      <c r="D52" s="17" t="s">
        <v>36</v>
      </c>
      <c r="E52" s="18">
        <v>2020</v>
      </c>
      <c r="F52" s="18">
        <v>2020</v>
      </c>
      <c r="G52" s="19">
        <v>119280</v>
      </c>
      <c r="H52" s="184">
        <f t="shared" si="3"/>
        <v>518629.44</v>
      </c>
      <c r="I52" s="20" t="s">
        <v>25</v>
      </c>
    </row>
    <row r="53" spans="1:9" ht="56.25" x14ac:dyDescent="0.3">
      <c r="A53" s="14">
        <v>51</v>
      </c>
      <c r="B53" s="15" t="s">
        <v>1689</v>
      </c>
      <c r="C53" s="16" t="s">
        <v>674</v>
      </c>
      <c r="D53" s="17" t="s">
        <v>40</v>
      </c>
      <c r="E53" s="18">
        <v>2020</v>
      </c>
      <c r="F53" s="18">
        <v>2020</v>
      </c>
      <c r="G53" s="19">
        <v>145000</v>
      </c>
      <c r="H53" s="184">
        <f t="shared" si="3"/>
        <v>630460</v>
      </c>
      <c r="I53" s="20" t="s">
        <v>1691</v>
      </c>
    </row>
    <row r="54" spans="1:9" ht="37.5" x14ac:dyDescent="0.3">
      <c r="A54" s="14">
        <v>52</v>
      </c>
      <c r="B54" s="15" t="s">
        <v>1690</v>
      </c>
      <c r="C54" s="16" t="s">
        <v>674</v>
      </c>
      <c r="D54" s="17" t="s">
        <v>15</v>
      </c>
      <c r="E54" s="18">
        <v>2020</v>
      </c>
      <c r="F54" s="18">
        <v>2020</v>
      </c>
      <c r="G54" s="19">
        <v>95000</v>
      </c>
      <c r="H54" s="184">
        <f t="shared" si="3"/>
        <v>413060</v>
      </c>
      <c r="I54" s="20" t="s">
        <v>540</v>
      </c>
    </row>
    <row r="55" spans="1:9" ht="37.5" x14ac:dyDescent="0.3">
      <c r="A55" s="14">
        <v>53</v>
      </c>
      <c r="B55" s="15" t="s">
        <v>1479</v>
      </c>
      <c r="C55" s="16" t="s">
        <v>674</v>
      </c>
      <c r="D55" s="17" t="s">
        <v>41</v>
      </c>
      <c r="E55" s="18">
        <v>2020</v>
      </c>
      <c r="F55" s="18">
        <v>2020</v>
      </c>
      <c r="G55" s="19">
        <v>27120</v>
      </c>
      <c r="H55" s="184">
        <f t="shared" si="3"/>
        <v>117917.75999999999</v>
      </c>
      <c r="I55" s="20" t="s">
        <v>25</v>
      </c>
    </row>
    <row r="56" spans="1:9" ht="37.5" x14ac:dyDescent="0.3">
      <c r="A56" s="14">
        <v>54</v>
      </c>
      <c r="B56" s="15" t="s">
        <v>1480</v>
      </c>
      <c r="C56" s="16" t="s">
        <v>674</v>
      </c>
      <c r="D56" s="17" t="s">
        <v>34</v>
      </c>
      <c r="E56" s="18">
        <v>2020</v>
      </c>
      <c r="F56" s="18">
        <v>2020</v>
      </c>
      <c r="G56" s="19">
        <v>83057</v>
      </c>
      <c r="H56" s="184">
        <f t="shared" si="3"/>
        <v>361131.83600000001</v>
      </c>
      <c r="I56" s="20" t="s">
        <v>19</v>
      </c>
    </row>
    <row r="57" spans="1:9" ht="37.5" x14ac:dyDescent="0.3">
      <c r="A57" s="14">
        <v>55</v>
      </c>
      <c r="B57" s="15" t="s">
        <v>1362</v>
      </c>
      <c r="C57" s="16" t="s">
        <v>674</v>
      </c>
      <c r="D57" s="17" t="s">
        <v>40</v>
      </c>
      <c r="E57" s="18">
        <v>2019</v>
      </c>
      <c r="F57" s="18">
        <v>2020</v>
      </c>
      <c r="G57" s="19">
        <v>170000</v>
      </c>
      <c r="H57" s="184">
        <f t="shared" si="3"/>
        <v>739160</v>
      </c>
      <c r="I57" s="20" t="s">
        <v>25</v>
      </c>
    </row>
    <row r="58" spans="1:9" ht="56.25" x14ac:dyDescent="0.3">
      <c r="A58" s="21">
        <v>56</v>
      </c>
      <c r="B58" s="22" t="s">
        <v>1363</v>
      </c>
      <c r="C58" s="23" t="s">
        <v>674</v>
      </c>
      <c r="D58" s="24" t="s">
        <v>40</v>
      </c>
      <c r="E58" s="25">
        <v>2020</v>
      </c>
      <c r="F58" s="25">
        <v>2021</v>
      </c>
      <c r="G58" s="26">
        <v>1092290</v>
      </c>
      <c r="H58" s="184">
        <f>PRODUCT(G58,3.5)</f>
        <v>3823015</v>
      </c>
      <c r="I58" s="27" t="s">
        <v>1364</v>
      </c>
    </row>
    <row r="59" spans="1:9" ht="56.25" x14ac:dyDescent="0.3">
      <c r="A59" s="14">
        <v>57</v>
      </c>
      <c r="B59" s="15" t="s">
        <v>2904</v>
      </c>
      <c r="C59" s="16" t="s">
        <v>674</v>
      </c>
      <c r="D59" s="17" t="s">
        <v>36</v>
      </c>
      <c r="E59" s="18">
        <v>2022</v>
      </c>
      <c r="F59" s="25">
        <v>2022</v>
      </c>
      <c r="G59" s="19">
        <v>502928.6</v>
      </c>
      <c r="H59" s="184">
        <f>PRODUCT(G59,2.113)</f>
        <v>1062688.1317999999</v>
      </c>
      <c r="I59" s="27" t="s">
        <v>1364</v>
      </c>
    </row>
    <row r="60" spans="1:9" ht="56.25" x14ac:dyDescent="0.3">
      <c r="A60" s="117">
        <v>58</v>
      </c>
      <c r="B60" s="22" t="s">
        <v>3010</v>
      </c>
      <c r="C60" s="16" t="s">
        <v>674</v>
      </c>
      <c r="D60" s="24" t="s">
        <v>14</v>
      </c>
      <c r="E60" s="25">
        <v>2022</v>
      </c>
      <c r="F60" s="25">
        <v>2022</v>
      </c>
      <c r="G60" s="19">
        <v>415846.55</v>
      </c>
      <c r="H60" s="184">
        <f>PRODUCT(G60,2.113)</f>
        <v>878683.76014999999</v>
      </c>
      <c r="I60" s="27" t="s">
        <v>1364</v>
      </c>
    </row>
    <row r="61" spans="1:9" ht="93.75" x14ac:dyDescent="0.3">
      <c r="A61" s="117">
        <v>59</v>
      </c>
      <c r="B61" s="22" t="s">
        <v>3206</v>
      </c>
      <c r="C61" s="16" t="s">
        <v>674</v>
      </c>
      <c r="D61" s="24" t="s">
        <v>34</v>
      </c>
      <c r="E61" s="25">
        <v>2023</v>
      </c>
      <c r="F61" s="25">
        <v>2023</v>
      </c>
      <c r="G61" s="19">
        <v>5394472.4900000002</v>
      </c>
      <c r="H61" s="19">
        <v>5394472.4900000002</v>
      </c>
      <c r="I61" s="27" t="s">
        <v>3207</v>
      </c>
    </row>
    <row r="62" spans="1:9" x14ac:dyDescent="0.3">
      <c r="A62" s="21"/>
      <c r="B62" s="22"/>
      <c r="C62" s="23"/>
      <c r="D62" s="24"/>
      <c r="E62" s="25"/>
      <c r="F62" s="26"/>
      <c r="G62" s="26">
        <f>SUM(G3:G61)</f>
        <v>37445203.920000002</v>
      </c>
      <c r="H62" s="26">
        <f>SUM(H3:H61)</f>
        <v>281025316.74839002</v>
      </c>
      <c r="I62" s="27"/>
    </row>
  </sheetData>
  <sortState ref="B4:I59">
    <sortCondition ref="F4:F59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topLeftCell="A31" zoomScale="84" zoomScaleNormal="84" workbookViewId="0">
      <selection activeCell="H2" sqref="H2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4.85546875" style="8" customWidth="1"/>
    <col min="6" max="6" width="12" style="8" customWidth="1"/>
    <col min="7" max="7" width="15.7109375" style="8" customWidth="1"/>
    <col min="8" max="8" width="15.140625" style="9" customWidth="1"/>
    <col min="9" max="9" width="20.7109375" style="7" customWidth="1"/>
    <col min="10" max="16384" width="9.140625" style="7"/>
  </cols>
  <sheetData>
    <row r="1" spans="1:9" s="28" customFormat="1" ht="51" customHeight="1" x14ac:dyDescent="0.4">
      <c r="A1" s="214" t="s">
        <v>2902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1.75" customHeight="1" x14ac:dyDescent="0.25">
      <c r="A3" s="14">
        <v>1</v>
      </c>
      <c r="B3" s="15" t="s">
        <v>675</v>
      </c>
      <c r="C3" s="16" t="s">
        <v>674</v>
      </c>
      <c r="D3" s="17" t="s">
        <v>41</v>
      </c>
      <c r="E3" s="18">
        <v>2011</v>
      </c>
      <c r="F3" s="18">
        <v>2011</v>
      </c>
      <c r="G3" s="19">
        <v>431078</v>
      </c>
      <c r="H3" s="185">
        <f>PRODUCT(G3,10.373)</f>
        <v>4471572.0939999996</v>
      </c>
      <c r="I3" s="20" t="s">
        <v>25</v>
      </c>
    </row>
    <row r="4" spans="1:9" s="30" customFormat="1" ht="51.75" customHeight="1" x14ac:dyDescent="0.25">
      <c r="A4" s="14">
        <v>2</v>
      </c>
      <c r="B4" s="15" t="s">
        <v>676</v>
      </c>
      <c r="C4" s="16" t="s">
        <v>674</v>
      </c>
      <c r="D4" s="17" t="s">
        <v>6</v>
      </c>
      <c r="E4" s="18">
        <v>2011</v>
      </c>
      <c r="F4" s="18">
        <v>2011</v>
      </c>
      <c r="G4" s="19">
        <v>177252</v>
      </c>
      <c r="H4" s="185">
        <f>PRODUCT(G4,10.373)</f>
        <v>1838634.9959999998</v>
      </c>
      <c r="I4" s="20" t="s">
        <v>25</v>
      </c>
    </row>
    <row r="5" spans="1:9" s="30" customFormat="1" ht="51.75" customHeight="1" x14ac:dyDescent="0.25">
      <c r="A5" s="14">
        <v>3</v>
      </c>
      <c r="B5" s="15" t="s">
        <v>677</v>
      </c>
      <c r="C5" s="16" t="s">
        <v>674</v>
      </c>
      <c r="D5" s="17" t="s">
        <v>6</v>
      </c>
      <c r="E5" s="18">
        <v>2012</v>
      </c>
      <c r="F5" s="18">
        <v>2012</v>
      </c>
      <c r="G5" s="19">
        <v>237645</v>
      </c>
      <c r="H5" s="185">
        <f>PRODUCT(G5,10.555)</f>
        <v>2508342.9750000001</v>
      </c>
      <c r="I5" s="20" t="s">
        <v>25</v>
      </c>
    </row>
    <row r="6" spans="1:9" s="30" customFormat="1" ht="51.75" customHeight="1" x14ac:dyDescent="0.25">
      <c r="A6" s="14">
        <v>4</v>
      </c>
      <c r="B6" s="15" t="s">
        <v>678</v>
      </c>
      <c r="C6" s="16" t="s">
        <v>674</v>
      </c>
      <c r="D6" s="17" t="s">
        <v>6</v>
      </c>
      <c r="E6" s="18">
        <v>2012</v>
      </c>
      <c r="F6" s="18">
        <v>2012</v>
      </c>
      <c r="G6" s="19">
        <v>162840</v>
      </c>
      <c r="H6" s="185">
        <f>PRODUCT(G6,10.555)</f>
        <v>1718776.2</v>
      </c>
      <c r="I6" s="20" t="s">
        <v>25</v>
      </c>
    </row>
    <row r="7" spans="1:9" s="30" customFormat="1" ht="51.75" customHeight="1" x14ac:dyDescent="0.25">
      <c r="A7" s="14">
        <v>5</v>
      </c>
      <c r="B7" s="15" t="s">
        <v>701</v>
      </c>
      <c r="C7" s="16" t="s">
        <v>674</v>
      </c>
      <c r="D7" s="17" t="s">
        <v>6</v>
      </c>
      <c r="E7" s="18">
        <v>2012</v>
      </c>
      <c r="F7" s="18">
        <v>2013</v>
      </c>
      <c r="G7" s="19">
        <v>173569</v>
      </c>
      <c r="H7" s="185">
        <f>PRODUCT(G7,10.042)</f>
        <v>1742979.898</v>
      </c>
      <c r="I7" s="20" t="s">
        <v>25</v>
      </c>
    </row>
    <row r="8" spans="1:9" s="30" customFormat="1" ht="51.75" customHeight="1" x14ac:dyDescent="0.25">
      <c r="A8" s="14">
        <v>6</v>
      </c>
      <c r="B8" s="22" t="s">
        <v>679</v>
      </c>
      <c r="C8" s="23" t="s">
        <v>674</v>
      </c>
      <c r="D8" s="24" t="s">
        <v>41</v>
      </c>
      <c r="E8" s="25">
        <v>2013</v>
      </c>
      <c r="F8" s="25">
        <v>2013</v>
      </c>
      <c r="G8" s="26">
        <v>275374</v>
      </c>
      <c r="H8" s="185">
        <f>PRODUCT(G8,10.042)</f>
        <v>2765305.7080000001</v>
      </c>
      <c r="I8" s="27" t="s">
        <v>25</v>
      </c>
    </row>
    <row r="9" spans="1:9" ht="56.25" x14ac:dyDescent="0.45">
      <c r="A9" s="14">
        <v>7</v>
      </c>
      <c r="B9" s="15" t="s">
        <v>680</v>
      </c>
      <c r="C9" s="16" t="s">
        <v>674</v>
      </c>
      <c r="D9" s="17" t="s">
        <v>14</v>
      </c>
      <c r="E9" s="18">
        <v>2013</v>
      </c>
      <c r="F9" s="18">
        <v>2013</v>
      </c>
      <c r="G9" s="19">
        <v>88913</v>
      </c>
      <c r="H9" s="185">
        <f>PRODUCT(G9,10.042)</f>
        <v>892864.34600000002</v>
      </c>
      <c r="I9" s="20" t="s">
        <v>681</v>
      </c>
    </row>
    <row r="10" spans="1:9" ht="37.5" x14ac:dyDescent="0.45">
      <c r="A10" s="14">
        <v>8</v>
      </c>
      <c r="B10" s="15" t="s">
        <v>682</v>
      </c>
      <c r="C10" s="16" t="s">
        <v>674</v>
      </c>
      <c r="D10" s="17" t="s">
        <v>41</v>
      </c>
      <c r="E10" s="18">
        <v>2013</v>
      </c>
      <c r="F10" s="18">
        <v>2013</v>
      </c>
      <c r="G10" s="19">
        <v>2846469</v>
      </c>
      <c r="H10" s="185">
        <f>PRODUCT(G10,10.042)</f>
        <v>28584241.697999999</v>
      </c>
      <c r="I10" s="20" t="s">
        <v>683</v>
      </c>
    </row>
    <row r="11" spans="1:9" ht="56.25" x14ac:dyDescent="0.45">
      <c r="A11" s="14">
        <v>9</v>
      </c>
      <c r="B11" s="15" t="s">
        <v>684</v>
      </c>
      <c r="C11" s="16" t="s">
        <v>674</v>
      </c>
      <c r="D11" s="17" t="s">
        <v>34</v>
      </c>
      <c r="E11" s="18">
        <v>2012</v>
      </c>
      <c r="F11" s="18">
        <v>2014</v>
      </c>
      <c r="G11" s="19">
        <v>2352017</v>
      </c>
      <c r="H11" s="185">
        <f>PRODUCT(G11,9.191)</f>
        <v>21617388.247000001</v>
      </c>
      <c r="I11" s="20" t="s">
        <v>139</v>
      </c>
    </row>
    <row r="12" spans="1:9" ht="56.25" x14ac:dyDescent="0.45">
      <c r="A12" s="14">
        <v>10</v>
      </c>
      <c r="B12" s="15" t="s">
        <v>685</v>
      </c>
      <c r="C12" s="16" t="s">
        <v>674</v>
      </c>
      <c r="D12" s="17" t="s">
        <v>9</v>
      </c>
      <c r="E12" s="18">
        <v>2013</v>
      </c>
      <c r="F12" s="18">
        <v>2014</v>
      </c>
      <c r="G12" s="19">
        <v>100268000</v>
      </c>
      <c r="H12" s="185">
        <f>PRODUCT(G12,9.191)</f>
        <v>921563188.00000012</v>
      </c>
      <c r="I12" s="20" t="s">
        <v>489</v>
      </c>
    </row>
    <row r="13" spans="1:9" ht="56.25" x14ac:dyDescent="0.45">
      <c r="A13" s="14">
        <v>11</v>
      </c>
      <c r="B13" s="15" t="s">
        <v>701</v>
      </c>
      <c r="C13" s="16" t="s">
        <v>674</v>
      </c>
      <c r="D13" s="17" t="s">
        <v>6</v>
      </c>
      <c r="E13" s="18">
        <v>2014</v>
      </c>
      <c r="F13" s="18">
        <v>2014</v>
      </c>
      <c r="G13" s="19">
        <v>260840</v>
      </c>
      <c r="H13" s="185">
        <f>PRODUCT(G13,9.191)</f>
        <v>2397380.4400000004</v>
      </c>
      <c r="I13" s="20" t="s">
        <v>25</v>
      </c>
    </row>
    <row r="14" spans="1:9" ht="56.25" x14ac:dyDescent="0.45">
      <c r="A14" s="14">
        <v>12</v>
      </c>
      <c r="B14" s="15" t="s">
        <v>686</v>
      </c>
      <c r="C14" s="16" t="s">
        <v>674</v>
      </c>
      <c r="D14" s="17" t="s">
        <v>9</v>
      </c>
      <c r="E14" s="18">
        <v>2013</v>
      </c>
      <c r="F14" s="18">
        <v>2015</v>
      </c>
      <c r="G14" s="19">
        <v>51802</v>
      </c>
      <c r="H14" s="185">
        <f>PRODUCT(G14,8.568)</f>
        <v>443839.53599999996</v>
      </c>
      <c r="I14" s="20" t="s">
        <v>134</v>
      </c>
    </row>
    <row r="15" spans="1:9" ht="75" x14ac:dyDescent="0.45">
      <c r="A15" s="14">
        <v>13</v>
      </c>
      <c r="B15" s="15" t="s">
        <v>687</v>
      </c>
      <c r="C15" s="16" t="s">
        <v>674</v>
      </c>
      <c r="D15" s="17" t="s">
        <v>9</v>
      </c>
      <c r="E15" s="18">
        <v>2013</v>
      </c>
      <c r="F15" s="18">
        <v>2015</v>
      </c>
      <c r="G15" s="19">
        <v>224200</v>
      </c>
      <c r="H15" s="185">
        <f>PRODUCT(G15,8.568)</f>
        <v>1920945.5999999999</v>
      </c>
      <c r="I15" s="20" t="s">
        <v>134</v>
      </c>
    </row>
    <row r="16" spans="1:9" ht="56.25" x14ac:dyDescent="0.45">
      <c r="A16" s="14">
        <v>14</v>
      </c>
      <c r="B16" s="15" t="s">
        <v>701</v>
      </c>
      <c r="C16" s="16" t="s">
        <v>674</v>
      </c>
      <c r="D16" s="17" t="s">
        <v>6</v>
      </c>
      <c r="E16" s="18">
        <v>2015</v>
      </c>
      <c r="F16" s="18">
        <v>2015</v>
      </c>
      <c r="G16" s="19">
        <v>156866</v>
      </c>
      <c r="H16" s="185">
        <f>PRODUCT(G16,8.568)</f>
        <v>1344027.888</v>
      </c>
      <c r="I16" s="20" t="s">
        <v>25</v>
      </c>
    </row>
    <row r="17" spans="1:9" ht="56.25" x14ac:dyDescent="0.45">
      <c r="A17" s="14">
        <v>15</v>
      </c>
      <c r="B17" s="15" t="s">
        <v>688</v>
      </c>
      <c r="C17" s="16" t="s">
        <v>674</v>
      </c>
      <c r="D17" s="17" t="s">
        <v>34</v>
      </c>
      <c r="E17" s="18">
        <v>2015</v>
      </c>
      <c r="F17" s="18">
        <v>2015</v>
      </c>
      <c r="G17" s="19">
        <v>160442</v>
      </c>
      <c r="H17" s="185">
        <f>PRODUCT(G17,8.568)</f>
        <v>1374667.0559999999</v>
      </c>
      <c r="I17" s="20" t="s">
        <v>25</v>
      </c>
    </row>
    <row r="18" spans="1:9" ht="56.25" x14ac:dyDescent="0.45">
      <c r="A18" s="14">
        <v>16</v>
      </c>
      <c r="B18" s="15" t="s">
        <v>590</v>
      </c>
      <c r="C18" s="16" t="s">
        <v>674</v>
      </c>
      <c r="D18" s="17" t="s">
        <v>6</v>
      </c>
      <c r="E18" s="18">
        <v>2015</v>
      </c>
      <c r="F18" s="18">
        <v>2015</v>
      </c>
      <c r="G18" s="19">
        <v>2466000</v>
      </c>
      <c r="H18" s="185">
        <f>PRODUCT(G18,8.568)</f>
        <v>21128688</v>
      </c>
      <c r="I18" s="20" t="s">
        <v>689</v>
      </c>
    </row>
    <row r="19" spans="1:9" ht="75" x14ac:dyDescent="0.45">
      <c r="A19" s="14">
        <v>17</v>
      </c>
      <c r="B19" s="15" t="s">
        <v>690</v>
      </c>
      <c r="C19" s="16" t="s">
        <v>674</v>
      </c>
      <c r="D19" s="17" t="s">
        <v>9</v>
      </c>
      <c r="E19" s="18">
        <v>2014</v>
      </c>
      <c r="F19" s="18">
        <v>2016</v>
      </c>
      <c r="G19" s="19">
        <v>179950</v>
      </c>
      <c r="H19" s="185">
        <f t="shared" ref="H19:H24" si="0">PRODUCT(G19,7.971)</f>
        <v>1434381.45</v>
      </c>
      <c r="I19" s="20" t="s">
        <v>691</v>
      </c>
    </row>
    <row r="20" spans="1:9" ht="56.25" x14ac:dyDescent="0.45">
      <c r="A20" s="14">
        <v>18</v>
      </c>
      <c r="B20" s="15" t="s">
        <v>703</v>
      </c>
      <c r="C20" s="16" t="s">
        <v>674</v>
      </c>
      <c r="D20" s="17" t="s">
        <v>6</v>
      </c>
      <c r="E20" s="18">
        <v>2016</v>
      </c>
      <c r="F20" s="18">
        <v>2016</v>
      </c>
      <c r="G20" s="19">
        <v>128350</v>
      </c>
      <c r="H20" s="185">
        <f t="shared" si="0"/>
        <v>1023077.85</v>
      </c>
      <c r="I20" s="20" t="s">
        <v>25</v>
      </c>
    </row>
    <row r="21" spans="1:9" ht="75" x14ac:dyDescent="0.45">
      <c r="A21" s="14">
        <v>19</v>
      </c>
      <c r="B21" s="15" t="s">
        <v>704</v>
      </c>
      <c r="C21" s="16" t="s">
        <v>674</v>
      </c>
      <c r="D21" s="17" t="s">
        <v>705</v>
      </c>
      <c r="E21" s="18">
        <v>2016</v>
      </c>
      <c r="F21" s="18">
        <v>2016</v>
      </c>
      <c r="G21" s="19">
        <v>78154</v>
      </c>
      <c r="H21" s="185">
        <f t="shared" si="0"/>
        <v>622965.53399999999</v>
      </c>
      <c r="I21" s="20" t="s">
        <v>25</v>
      </c>
    </row>
    <row r="22" spans="1:9" ht="75" x14ac:dyDescent="0.45">
      <c r="A22" s="14">
        <v>20</v>
      </c>
      <c r="B22" s="15" t="s">
        <v>692</v>
      </c>
      <c r="C22" s="16" t="s">
        <v>674</v>
      </c>
      <c r="D22" s="17" t="s">
        <v>34</v>
      </c>
      <c r="E22" s="18">
        <v>2016</v>
      </c>
      <c r="F22" s="18">
        <v>2016</v>
      </c>
      <c r="G22" s="19">
        <v>128308</v>
      </c>
      <c r="H22" s="185">
        <f t="shared" si="0"/>
        <v>1022743.068</v>
      </c>
      <c r="I22" s="20" t="s">
        <v>24</v>
      </c>
    </row>
    <row r="23" spans="1:9" ht="37.5" x14ac:dyDescent="0.45">
      <c r="A23" s="14">
        <v>21</v>
      </c>
      <c r="B23" s="15" t="s">
        <v>140</v>
      </c>
      <c r="C23" s="16" t="s">
        <v>674</v>
      </c>
      <c r="D23" s="17" t="s">
        <v>13</v>
      </c>
      <c r="E23" s="18">
        <v>2016</v>
      </c>
      <c r="F23" s="18">
        <v>2016</v>
      </c>
      <c r="G23" s="19">
        <v>232780</v>
      </c>
      <c r="H23" s="185">
        <f t="shared" si="0"/>
        <v>1855489.3800000001</v>
      </c>
      <c r="I23" s="20" t="s">
        <v>25</v>
      </c>
    </row>
    <row r="24" spans="1:9" ht="37.5" x14ac:dyDescent="0.45">
      <c r="A24" s="14">
        <v>22</v>
      </c>
      <c r="B24" s="15" t="s">
        <v>693</v>
      </c>
      <c r="C24" s="16" t="s">
        <v>674</v>
      </c>
      <c r="D24" s="17" t="s">
        <v>9</v>
      </c>
      <c r="E24" s="18">
        <v>2016</v>
      </c>
      <c r="F24" s="18">
        <v>2016</v>
      </c>
      <c r="G24" s="19">
        <v>968632</v>
      </c>
      <c r="H24" s="185">
        <f t="shared" si="0"/>
        <v>7720965.6720000003</v>
      </c>
      <c r="I24" s="20" t="s">
        <v>694</v>
      </c>
    </row>
    <row r="25" spans="1:9" ht="37.5" x14ac:dyDescent="0.45">
      <c r="A25" s="14">
        <v>23</v>
      </c>
      <c r="B25" s="15" t="s">
        <v>695</v>
      </c>
      <c r="C25" s="16" t="s">
        <v>674</v>
      </c>
      <c r="D25" s="17" t="s">
        <v>41</v>
      </c>
      <c r="E25" s="18">
        <v>2016</v>
      </c>
      <c r="F25" s="18">
        <v>2017</v>
      </c>
      <c r="G25" s="19">
        <v>111338</v>
      </c>
      <c r="H25" s="185">
        <f>PRODUCT(G25,7.241)</f>
        <v>806198.45799999998</v>
      </c>
      <c r="I25" s="20" t="s">
        <v>691</v>
      </c>
    </row>
    <row r="26" spans="1:9" ht="56.25" x14ac:dyDescent="0.45">
      <c r="A26" s="14">
        <v>24</v>
      </c>
      <c r="B26" s="15" t="s">
        <v>701</v>
      </c>
      <c r="C26" s="16" t="s">
        <v>674</v>
      </c>
      <c r="D26" s="17" t="s">
        <v>6</v>
      </c>
      <c r="E26" s="18">
        <v>2017</v>
      </c>
      <c r="F26" s="18">
        <v>2017</v>
      </c>
      <c r="G26" s="19">
        <v>165782</v>
      </c>
      <c r="H26" s="185">
        <f>PRODUCT(G26,7.241)</f>
        <v>1200427.4620000001</v>
      </c>
      <c r="I26" s="20" t="s">
        <v>25</v>
      </c>
    </row>
    <row r="27" spans="1:9" ht="56.25" x14ac:dyDescent="0.45">
      <c r="A27" s="14">
        <v>25</v>
      </c>
      <c r="B27" s="15" t="s">
        <v>706</v>
      </c>
      <c r="C27" s="16" t="s">
        <v>674</v>
      </c>
      <c r="D27" s="17" t="s">
        <v>41</v>
      </c>
      <c r="E27" s="18">
        <v>2017</v>
      </c>
      <c r="F27" s="18">
        <v>2017</v>
      </c>
      <c r="G27" s="19">
        <v>113599</v>
      </c>
      <c r="H27" s="185">
        <f>PRODUCT(G27,7.241)</f>
        <v>822570.35899999994</v>
      </c>
      <c r="I27" s="20" t="s">
        <v>25</v>
      </c>
    </row>
    <row r="28" spans="1:9" ht="56.25" x14ac:dyDescent="0.45">
      <c r="A28" s="14">
        <v>26</v>
      </c>
      <c r="B28" s="15" t="s">
        <v>137</v>
      </c>
      <c r="C28" s="16" t="s">
        <v>674</v>
      </c>
      <c r="D28" s="17" t="s">
        <v>9</v>
      </c>
      <c r="E28" s="18">
        <v>2016</v>
      </c>
      <c r="F28" s="18">
        <v>2018</v>
      </c>
      <c r="G28" s="19">
        <v>62502918</v>
      </c>
      <c r="H28" s="185">
        <f>PRODUCT(G28,6.289)</f>
        <v>393080851.30199999</v>
      </c>
      <c r="I28" s="20" t="s">
        <v>138</v>
      </c>
    </row>
    <row r="29" spans="1:9" ht="56.25" x14ac:dyDescent="0.45">
      <c r="A29" s="14">
        <v>27</v>
      </c>
      <c r="B29" s="15" t="s">
        <v>133</v>
      </c>
      <c r="C29" s="16" t="s">
        <v>674</v>
      </c>
      <c r="D29" s="17" t="s">
        <v>6</v>
      </c>
      <c r="E29" s="18">
        <v>2018</v>
      </c>
      <c r="F29" s="18">
        <v>2018</v>
      </c>
      <c r="G29" s="19">
        <v>4026534</v>
      </c>
      <c r="H29" s="185">
        <f>PRODUCT(G29,6.289)</f>
        <v>25322872.325999998</v>
      </c>
      <c r="I29" s="20" t="s">
        <v>134</v>
      </c>
    </row>
    <row r="30" spans="1:9" ht="112.5" x14ac:dyDescent="0.45">
      <c r="A30" s="14">
        <v>28</v>
      </c>
      <c r="B30" s="15" t="s">
        <v>135</v>
      </c>
      <c r="C30" s="16" t="s">
        <v>674</v>
      </c>
      <c r="D30" s="17" t="s">
        <v>6</v>
      </c>
      <c r="E30" s="18">
        <v>2018</v>
      </c>
      <c r="F30" s="18">
        <v>2018</v>
      </c>
      <c r="G30" s="19">
        <v>253110</v>
      </c>
      <c r="H30" s="185">
        <f>PRODUCT(G30,6.289)</f>
        <v>1591808.79</v>
      </c>
      <c r="I30" s="20" t="s">
        <v>136</v>
      </c>
    </row>
    <row r="31" spans="1:9" ht="56.25" x14ac:dyDescent="0.45">
      <c r="A31" s="14">
        <v>29</v>
      </c>
      <c r="B31" s="15" t="s">
        <v>131</v>
      </c>
      <c r="C31" s="16" t="s">
        <v>674</v>
      </c>
      <c r="D31" s="17" t="s">
        <v>6</v>
      </c>
      <c r="E31" s="18">
        <v>2018</v>
      </c>
      <c r="F31" s="18">
        <v>2018</v>
      </c>
      <c r="G31" s="19">
        <v>70564</v>
      </c>
      <c r="H31" s="185">
        <f>PRODUCT(G31,6.289)</f>
        <v>443776.99599999998</v>
      </c>
      <c r="I31" s="20" t="s">
        <v>25</v>
      </c>
    </row>
    <row r="32" spans="1:9" ht="56.25" x14ac:dyDescent="0.45">
      <c r="A32" s="14">
        <v>30</v>
      </c>
      <c r="B32" s="15" t="s">
        <v>132</v>
      </c>
      <c r="C32" s="16" t="s">
        <v>674</v>
      </c>
      <c r="D32" s="17" t="s">
        <v>6</v>
      </c>
      <c r="E32" s="18">
        <v>2018</v>
      </c>
      <c r="F32" s="18">
        <v>2018</v>
      </c>
      <c r="G32" s="19">
        <v>56640</v>
      </c>
      <c r="H32" s="185">
        <f>PRODUCT(G32,6.289)</f>
        <v>356208.95999999996</v>
      </c>
      <c r="I32" s="20" t="s">
        <v>24</v>
      </c>
    </row>
    <row r="33" spans="1:9" ht="56.25" x14ac:dyDescent="0.45">
      <c r="A33" s="14">
        <v>31</v>
      </c>
      <c r="B33" s="15" t="s">
        <v>701</v>
      </c>
      <c r="C33" s="16" t="s">
        <v>674</v>
      </c>
      <c r="D33" s="17" t="s">
        <v>6</v>
      </c>
      <c r="E33" s="18">
        <v>2019</v>
      </c>
      <c r="F33" s="18">
        <v>2019</v>
      </c>
      <c r="G33" s="19">
        <v>62834</v>
      </c>
      <c r="H33" s="185">
        <f>PRODUCT(G33,5.114)</f>
        <v>321333.076</v>
      </c>
      <c r="I33" s="20" t="s">
        <v>25</v>
      </c>
    </row>
    <row r="34" spans="1:9" ht="56.25" x14ac:dyDescent="0.45">
      <c r="A34" s="14">
        <v>32</v>
      </c>
      <c r="B34" s="15" t="s">
        <v>706</v>
      </c>
      <c r="C34" s="16" t="s">
        <v>674</v>
      </c>
      <c r="D34" s="17" t="s">
        <v>6</v>
      </c>
      <c r="E34" s="18">
        <v>2019</v>
      </c>
      <c r="F34" s="18">
        <v>2019</v>
      </c>
      <c r="G34" s="19">
        <v>86426</v>
      </c>
      <c r="H34" s="185">
        <f>PRODUCT(G34,5.114)</f>
        <v>441982.56400000001</v>
      </c>
      <c r="I34" s="20" t="s">
        <v>25</v>
      </c>
    </row>
    <row r="35" spans="1:9" x14ac:dyDescent="0.45">
      <c r="A35" s="14">
        <v>33</v>
      </c>
      <c r="B35" s="15" t="s">
        <v>696</v>
      </c>
      <c r="C35" s="16" t="s">
        <v>674</v>
      </c>
      <c r="D35" s="17" t="s">
        <v>34</v>
      </c>
      <c r="E35" s="18">
        <v>2019</v>
      </c>
      <c r="F35" s="18">
        <v>2020</v>
      </c>
      <c r="G35" s="19">
        <v>131711</v>
      </c>
      <c r="H35" s="185">
        <f>PRODUCT(G35,4.348)</f>
        <v>572679.42799999996</v>
      </c>
      <c r="I35" s="20" t="s">
        <v>25</v>
      </c>
    </row>
    <row r="36" spans="1:9" ht="75" x14ac:dyDescent="0.45">
      <c r="A36" s="14">
        <v>34</v>
      </c>
      <c r="B36" s="15" t="s">
        <v>1683</v>
      </c>
      <c r="C36" s="16" t="s">
        <v>674</v>
      </c>
      <c r="D36" s="17" t="s">
        <v>9</v>
      </c>
      <c r="E36" s="18">
        <v>2018</v>
      </c>
      <c r="F36" s="18">
        <v>2020</v>
      </c>
      <c r="G36" s="19">
        <v>105625212</v>
      </c>
      <c r="H36" s="185">
        <f>PRODUCT(G36,4.348)</f>
        <v>459258421.77599996</v>
      </c>
      <c r="I36" s="20" t="s">
        <v>138</v>
      </c>
    </row>
    <row r="37" spans="1:9" ht="75" x14ac:dyDescent="0.45">
      <c r="A37" s="14">
        <v>35</v>
      </c>
      <c r="B37" s="15" t="s">
        <v>1769</v>
      </c>
      <c r="C37" s="16" t="s">
        <v>674</v>
      </c>
      <c r="D37" s="17" t="s">
        <v>6</v>
      </c>
      <c r="E37" s="18">
        <v>2020</v>
      </c>
      <c r="F37" s="18">
        <v>2021</v>
      </c>
      <c r="G37" s="19">
        <v>136644</v>
      </c>
      <c r="H37" s="185">
        <f>PRODUCT(G37,3.5)</f>
        <v>478254</v>
      </c>
      <c r="I37" s="20" t="s">
        <v>691</v>
      </c>
    </row>
    <row r="38" spans="1:9" ht="75" x14ac:dyDescent="0.45">
      <c r="A38" s="14">
        <v>36</v>
      </c>
      <c r="B38" s="15" t="s">
        <v>1770</v>
      </c>
      <c r="C38" s="16" t="s">
        <v>674</v>
      </c>
      <c r="D38" s="17" t="s">
        <v>6</v>
      </c>
      <c r="E38" s="18">
        <v>2021</v>
      </c>
      <c r="F38" s="18">
        <v>2021</v>
      </c>
      <c r="G38" s="19">
        <v>461515.24</v>
      </c>
      <c r="H38" s="185">
        <f>PRODUCT(G38,3.5)</f>
        <v>1615303.3399999999</v>
      </c>
      <c r="I38" s="20" t="s">
        <v>25</v>
      </c>
    </row>
    <row r="39" spans="1:9" ht="37.5" x14ac:dyDescent="0.45">
      <c r="A39" s="14">
        <v>37</v>
      </c>
      <c r="B39" s="22" t="s">
        <v>1771</v>
      </c>
      <c r="C39" s="23" t="s">
        <v>674</v>
      </c>
      <c r="D39" s="24" t="s">
        <v>40</v>
      </c>
      <c r="E39" s="25">
        <v>2020</v>
      </c>
      <c r="F39" s="25">
        <v>2021</v>
      </c>
      <c r="G39" s="26">
        <v>212937.68</v>
      </c>
      <c r="H39" s="185">
        <f>PRODUCT(G39,3.5)</f>
        <v>745281.88</v>
      </c>
      <c r="I39" s="27" t="s">
        <v>177</v>
      </c>
    </row>
    <row r="40" spans="1:9" x14ac:dyDescent="0.45">
      <c r="A40" s="21"/>
      <c r="B40" s="22"/>
      <c r="C40" s="23"/>
      <c r="D40" s="24"/>
      <c r="E40" s="25"/>
      <c r="F40" s="26"/>
      <c r="G40" s="26">
        <f>SUM(G3:G39)</f>
        <v>286067245.92000002</v>
      </c>
      <c r="H40" s="154">
        <f>SUM(H3:H39)</f>
        <v>1917050436.3530002</v>
      </c>
      <c r="I40" s="27"/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0"/>
  <sheetViews>
    <sheetView topLeftCell="A173" zoomScale="84" zoomScaleNormal="84" workbookViewId="0">
      <selection activeCell="F180" sqref="F180"/>
    </sheetView>
  </sheetViews>
  <sheetFormatPr defaultRowHeight="18.75" x14ac:dyDescent="0.3"/>
  <cols>
    <col min="1" max="1" width="7.28515625" style="1" customWidth="1"/>
    <col min="2" max="2" width="31.85546875" style="1" customWidth="1"/>
    <col min="3" max="3" width="13.28515625" style="1" customWidth="1"/>
    <col min="4" max="5" width="14.140625" style="2" customWidth="1"/>
    <col min="6" max="6" width="9.5703125" style="2" customWidth="1"/>
    <col min="7" max="7" width="18" style="3" customWidth="1"/>
    <col min="8" max="8" width="23.5703125" style="1" customWidth="1"/>
    <col min="9" max="16384" width="9.140625" style="1"/>
  </cols>
  <sheetData>
    <row r="1" spans="1:8" customFormat="1" ht="24.75" x14ac:dyDescent="0.25">
      <c r="A1" s="214" t="s">
        <v>627</v>
      </c>
      <c r="B1" s="214"/>
      <c r="C1" s="214"/>
      <c r="D1" s="214"/>
      <c r="E1" s="214"/>
      <c r="F1" s="214"/>
      <c r="G1" s="214"/>
      <c r="H1" s="214"/>
    </row>
    <row r="2" spans="1:8" s="6" customFormat="1" ht="56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3197</v>
      </c>
      <c r="H2" s="13" t="s">
        <v>4</v>
      </c>
    </row>
    <row r="3" spans="1:8" s="4" customFormat="1" ht="37.5" x14ac:dyDescent="0.25">
      <c r="A3" s="16">
        <v>1</v>
      </c>
      <c r="B3" s="15" t="s">
        <v>741</v>
      </c>
      <c r="C3" s="16" t="s">
        <v>743</v>
      </c>
      <c r="D3" s="17" t="s">
        <v>33</v>
      </c>
      <c r="E3" s="18">
        <v>2002</v>
      </c>
      <c r="F3" s="18">
        <v>2003</v>
      </c>
      <c r="G3" s="110">
        <v>61200000</v>
      </c>
      <c r="H3" s="20" t="s">
        <v>742</v>
      </c>
    </row>
    <row r="4" spans="1:8" s="4" customFormat="1" ht="37.5" x14ac:dyDescent="0.25">
      <c r="A4" s="16">
        <v>2</v>
      </c>
      <c r="B4" s="15" t="s">
        <v>3070</v>
      </c>
      <c r="C4" s="16" t="s">
        <v>743</v>
      </c>
      <c r="D4" s="17" t="s">
        <v>9</v>
      </c>
      <c r="E4" s="18">
        <v>2003</v>
      </c>
      <c r="F4" s="18">
        <v>2004</v>
      </c>
      <c r="G4" s="110">
        <v>56100000</v>
      </c>
      <c r="H4" s="20" t="s">
        <v>3071</v>
      </c>
    </row>
    <row r="5" spans="1:8" s="4" customFormat="1" ht="75" x14ac:dyDescent="0.25">
      <c r="A5" s="16">
        <v>3</v>
      </c>
      <c r="B5" s="15" t="s">
        <v>861</v>
      </c>
      <c r="C5" s="16" t="s">
        <v>743</v>
      </c>
      <c r="D5" s="17" t="s">
        <v>14</v>
      </c>
      <c r="E5" s="18">
        <v>1997</v>
      </c>
      <c r="F5" s="18">
        <v>2005</v>
      </c>
      <c r="G5" s="110">
        <v>48960000</v>
      </c>
      <c r="H5" s="20" t="s">
        <v>1481</v>
      </c>
    </row>
    <row r="6" spans="1:8" s="4" customFormat="1" ht="150" x14ac:dyDescent="0.25">
      <c r="A6" s="16">
        <v>4</v>
      </c>
      <c r="B6" s="15" t="s">
        <v>2441</v>
      </c>
      <c r="C6" s="16" t="s">
        <v>743</v>
      </c>
      <c r="D6" s="17" t="s">
        <v>40</v>
      </c>
      <c r="E6" s="18">
        <v>1998</v>
      </c>
      <c r="F6" s="18">
        <v>2005</v>
      </c>
      <c r="G6" s="110">
        <v>42840000</v>
      </c>
      <c r="H6" s="20" t="s">
        <v>863</v>
      </c>
    </row>
    <row r="7" spans="1:8" s="4" customFormat="1" ht="75" x14ac:dyDescent="0.25">
      <c r="A7" s="16">
        <v>5</v>
      </c>
      <c r="B7" s="15" t="s">
        <v>2442</v>
      </c>
      <c r="C7" s="16" t="s">
        <v>743</v>
      </c>
      <c r="D7" s="17" t="s">
        <v>40</v>
      </c>
      <c r="E7" s="18">
        <v>1998</v>
      </c>
      <c r="F7" s="18">
        <v>2005</v>
      </c>
      <c r="G7" s="110">
        <v>7540029.9295750093</v>
      </c>
      <c r="H7" s="20" t="s">
        <v>1907</v>
      </c>
    </row>
    <row r="8" spans="1:8" s="4" customFormat="1" ht="112.5" x14ac:dyDescent="0.25">
      <c r="A8" s="16">
        <v>6</v>
      </c>
      <c r="B8" s="15" t="s">
        <v>862</v>
      </c>
      <c r="C8" s="16" t="s">
        <v>743</v>
      </c>
      <c r="D8" s="17" t="s">
        <v>15</v>
      </c>
      <c r="E8" s="18">
        <v>2003</v>
      </c>
      <c r="F8" s="18">
        <v>2005</v>
      </c>
      <c r="G8" s="110">
        <v>183600000</v>
      </c>
      <c r="H8" s="20" t="s">
        <v>1908</v>
      </c>
    </row>
    <row r="9" spans="1:8" s="4" customFormat="1" ht="75" x14ac:dyDescent="0.25">
      <c r="A9" s="16">
        <v>7</v>
      </c>
      <c r="B9" s="15" t="s">
        <v>864</v>
      </c>
      <c r="C9" s="16" t="s">
        <v>743</v>
      </c>
      <c r="D9" s="17" t="s">
        <v>14</v>
      </c>
      <c r="E9" s="18">
        <v>2001</v>
      </c>
      <c r="F9" s="18">
        <v>2007</v>
      </c>
      <c r="G9" s="110">
        <v>29558799.188679077</v>
      </c>
      <c r="H9" s="20" t="s">
        <v>865</v>
      </c>
    </row>
    <row r="10" spans="1:8" s="4" customFormat="1" ht="75" x14ac:dyDescent="0.25">
      <c r="A10" s="16">
        <v>8</v>
      </c>
      <c r="B10" s="15" t="s">
        <v>866</v>
      </c>
      <c r="C10" s="16" t="s">
        <v>743</v>
      </c>
      <c r="D10" s="17" t="s">
        <v>35</v>
      </c>
      <c r="E10" s="18">
        <v>200</v>
      </c>
      <c r="F10" s="18">
        <v>2008</v>
      </c>
      <c r="G10" s="110">
        <v>2509856.6891759341</v>
      </c>
      <c r="H10" s="20" t="s">
        <v>868</v>
      </c>
    </row>
    <row r="11" spans="1:8" s="4" customFormat="1" ht="56.25" x14ac:dyDescent="0.25">
      <c r="A11" s="16">
        <v>9</v>
      </c>
      <c r="B11" s="22" t="s">
        <v>867</v>
      </c>
      <c r="C11" s="16" t="s">
        <v>743</v>
      </c>
      <c r="D11" s="24" t="s">
        <v>13</v>
      </c>
      <c r="E11" s="25">
        <v>2008</v>
      </c>
      <c r="F11" s="25">
        <v>2008</v>
      </c>
      <c r="G11" s="111">
        <v>156866.15986446853</v>
      </c>
      <c r="H11" s="27" t="s">
        <v>869</v>
      </c>
    </row>
    <row r="12" spans="1:8" ht="37.5" x14ac:dyDescent="0.3">
      <c r="A12" s="16">
        <v>10</v>
      </c>
      <c r="B12" s="15" t="s">
        <v>870</v>
      </c>
      <c r="C12" s="16" t="s">
        <v>743</v>
      </c>
      <c r="D12" s="17" t="s">
        <v>34</v>
      </c>
      <c r="E12" s="18">
        <v>2008</v>
      </c>
      <c r="F12" s="18">
        <v>2009</v>
      </c>
      <c r="G12" s="110">
        <v>92680112.099999994</v>
      </c>
      <c r="H12" s="20" t="s">
        <v>874</v>
      </c>
    </row>
    <row r="13" spans="1:8" ht="56.25" x14ac:dyDescent="0.3">
      <c r="A13" s="16">
        <v>11</v>
      </c>
      <c r="B13" s="15" t="s">
        <v>871</v>
      </c>
      <c r="C13" s="16" t="s">
        <v>743</v>
      </c>
      <c r="D13" s="17" t="s">
        <v>13</v>
      </c>
      <c r="E13" s="18">
        <v>2008</v>
      </c>
      <c r="F13" s="18">
        <v>2009</v>
      </c>
      <c r="G13" s="110">
        <v>1568660.8730045094</v>
      </c>
      <c r="H13" s="20" t="s">
        <v>869</v>
      </c>
    </row>
    <row r="14" spans="1:8" ht="56.25" x14ac:dyDescent="0.3">
      <c r="A14" s="16">
        <v>12</v>
      </c>
      <c r="B14" s="15" t="s">
        <v>872</v>
      </c>
      <c r="C14" s="16" t="s">
        <v>743</v>
      </c>
      <c r="D14" s="17" t="s">
        <v>13</v>
      </c>
      <c r="E14" s="18">
        <v>2009</v>
      </c>
      <c r="F14" s="18">
        <v>2009</v>
      </c>
      <c r="G14" s="110">
        <v>219612.5222206313</v>
      </c>
      <c r="H14" s="20" t="s">
        <v>869</v>
      </c>
    </row>
    <row r="15" spans="1:8" ht="56.25" x14ac:dyDescent="0.3">
      <c r="A15" s="16">
        <v>13</v>
      </c>
      <c r="B15" s="15" t="s">
        <v>873</v>
      </c>
      <c r="C15" s="16" t="s">
        <v>743</v>
      </c>
      <c r="D15" s="17" t="s">
        <v>15</v>
      </c>
      <c r="E15" s="18">
        <v>2009</v>
      </c>
      <c r="F15" s="18">
        <v>2009</v>
      </c>
      <c r="G15" s="110">
        <v>250985.73968072148</v>
      </c>
      <c r="H15" s="20" t="s">
        <v>875</v>
      </c>
    </row>
    <row r="16" spans="1:8" ht="75" x14ac:dyDescent="0.3">
      <c r="A16" s="16">
        <v>14</v>
      </c>
      <c r="B16" s="15" t="s">
        <v>876</v>
      </c>
      <c r="C16" s="16" t="s">
        <v>743</v>
      </c>
      <c r="D16" s="17" t="s">
        <v>35</v>
      </c>
      <c r="E16" s="18">
        <v>2001</v>
      </c>
      <c r="F16" s="18">
        <v>2010</v>
      </c>
      <c r="G16" s="110">
        <v>12648635.505993027</v>
      </c>
      <c r="H16" s="20" t="s">
        <v>1909</v>
      </c>
    </row>
    <row r="17" spans="1:8" ht="131.25" x14ac:dyDescent="0.3">
      <c r="A17" s="16">
        <v>15</v>
      </c>
      <c r="B17" s="15" t="s">
        <v>877</v>
      </c>
      <c r="C17" s="16" t="s">
        <v>743</v>
      </c>
      <c r="D17" s="17" t="s">
        <v>35</v>
      </c>
      <c r="E17" s="18">
        <v>2001</v>
      </c>
      <c r="F17" s="18">
        <v>2010</v>
      </c>
      <c r="G17" s="110">
        <v>43028367.746513687</v>
      </c>
      <c r="H17" s="20" t="s">
        <v>881</v>
      </c>
    </row>
    <row r="18" spans="1:8" ht="56.25" x14ac:dyDescent="0.3">
      <c r="A18" s="16">
        <v>16</v>
      </c>
      <c r="B18" s="15" t="s">
        <v>878</v>
      </c>
      <c r="C18" s="16" t="s">
        <v>743</v>
      </c>
      <c r="D18" s="17" t="s">
        <v>34</v>
      </c>
      <c r="E18" s="18">
        <v>2008</v>
      </c>
      <c r="F18" s="18">
        <v>2010</v>
      </c>
      <c r="G18" s="110">
        <v>5647179.1428162344</v>
      </c>
      <c r="H18" s="20" t="s">
        <v>882</v>
      </c>
    </row>
    <row r="19" spans="1:8" ht="56.25" x14ac:dyDescent="0.3">
      <c r="A19" s="16">
        <v>17</v>
      </c>
      <c r="B19" s="15" t="s">
        <v>2443</v>
      </c>
      <c r="C19" s="16" t="s">
        <v>743</v>
      </c>
      <c r="D19" s="17" t="s">
        <v>34</v>
      </c>
      <c r="E19" s="18">
        <v>2008</v>
      </c>
      <c r="F19" s="18">
        <v>2010</v>
      </c>
      <c r="G19" s="110">
        <v>1254928.6984036076</v>
      </c>
      <c r="H19" s="20" t="s">
        <v>883</v>
      </c>
    </row>
    <row r="20" spans="1:8" ht="37.5" x14ac:dyDescent="0.3">
      <c r="A20" s="16">
        <v>18</v>
      </c>
      <c r="B20" s="15" t="s">
        <v>879</v>
      </c>
      <c r="C20" s="16" t="s">
        <v>743</v>
      </c>
      <c r="D20" s="17" t="s">
        <v>15</v>
      </c>
      <c r="E20" s="18">
        <v>2009</v>
      </c>
      <c r="F20" s="18">
        <v>2010</v>
      </c>
      <c r="G20" s="110">
        <v>161160000</v>
      </c>
      <c r="H20" s="20" t="s">
        <v>884</v>
      </c>
    </row>
    <row r="21" spans="1:8" ht="56.25" x14ac:dyDescent="0.3">
      <c r="A21" s="16">
        <v>19</v>
      </c>
      <c r="B21" s="15" t="s">
        <v>880</v>
      </c>
      <c r="C21" s="16" t="s">
        <v>743</v>
      </c>
      <c r="D21" s="17" t="s">
        <v>13</v>
      </c>
      <c r="E21" s="18">
        <v>2009</v>
      </c>
      <c r="F21" s="18">
        <v>2010</v>
      </c>
      <c r="G21" s="110">
        <v>111180000</v>
      </c>
      <c r="H21" s="20" t="s">
        <v>885</v>
      </c>
    </row>
    <row r="22" spans="1:8" ht="56.25" x14ac:dyDescent="0.3">
      <c r="A22" s="16">
        <v>20</v>
      </c>
      <c r="B22" s="15" t="s">
        <v>2444</v>
      </c>
      <c r="C22" s="16" t="s">
        <v>743</v>
      </c>
      <c r="D22" s="17" t="s">
        <v>34</v>
      </c>
      <c r="E22" s="18">
        <v>2009</v>
      </c>
      <c r="F22" s="18">
        <v>2010</v>
      </c>
      <c r="G22" s="110">
        <v>3764786.0952108228</v>
      </c>
      <c r="H22" s="20" t="s">
        <v>886</v>
      </c>
    </row>
    <row r="23" spans="1:8" ht="56.25" x14ac:dyDescent="0.3">
      <c r="A23" s="16">
        <v>21</v>
      </c>
      <c r="B23" s="15" t="s">
        <v>2445</v>
      </c>
      <c r="C23" s="16" t="s">
        <v>743</v>
      </c>
      <c r="D23" s="17" t="s">
        <v>14</v>
      </c>
      <c r="E23" s="18">
        <v>2009</v>
      </c>
      <c r="F23" s="18">
        <v>2010</v>
      </c>
      <c r="G23" s="110">
        <v>7529572.1904216455</v>
      </c>
      <c r="H23" s="20" t="s">
        <v>887</v>
      </c>
    </row>
    <row r="24" spans="1:8" ht="56.25" x14ac:dyDescent="0.3">
      <c r="A24" s="16">
        <v>22</v>
      </c>
      <c r="B24" s="15" t="s">
        <v>2446</v>
      </c>
      <c r="C24" s="16" t="s">
        <v>743</v>
      </c>
      <c r="D24" s="17" t="s">
        <v>34</v>
      </c>
      <c r="E24" s="18">
        <v>2010</v>
      </c>
      <c r="F24" s="18">
        <v>2010</v>
      </c>
      <c r="G24" s="110">
        <v>847076.87142243504</v>
      </c>
      <c r="H24" s="20" t="s">
        <v>888</v>
      </c>
    </row>
    <row r="25" spans="1:8" ht="56.25" x14ac:dyDescent="0.3">
      <c r="A25" s="16">
        <v>23</v>
      </c>
      <c r="B25" s="15" t="s">
        <v>2447</v>
      </c>
      <c r="C25" s="16" t="s">
        <v>743</v>
      </c>
      <c r="D25" s="17" t="s">
        <v>34</v>
      </c>
      <c r="E25" s="18">
        <v>2010</v>
      </c>
      <c r="F25" s="18">
        <v>2010</v>
      </c>
      <c r="G25" s="110">
        <v>1411794.7857040586</v>
      </c>
      <c r="H25" s="20" t="s">
        <v>889</v>
      </c>
    </row>
    <row r="26" spans="1:8" ht="56.25" x14ac:dyDescent="0.3">
      <c r="A26" s="16">
        <v>24</v>
      </c>
      <c r="B26" s="15" t="s">
        <v>2449</v>
      </c>
      <c r="C26" s="16" t="s">
        <v>743</v>
      </c>
      <c r="D26" s="17" t="s">
        <v>15</v>
      </c>
      <c r="E26" s="18">
        <v>2010</v>
      </c>
      <c r="F26" s="18">
        <v>2010</v>
      </c>
      <c r="G26" s="110">
        <v>250985.73968072148</v>
      </c>
      <c r="H26" s="20" t="s">
        <v>890</v>
      </c>
    </row>
    <row r="27" spans="1:8" ht="56.25" x14ac:dyDescent="0.3">
      <c r="A27" s="16">
        <v>25</v>
      </c>
      <c r="B27" s="15" t="s">
        <v>2448</v>
      </c>
      <c r="C27" s="16" t="s">
        <v>743</v>
      </c>
      <c r="D27" s="17" t="s">
        <v>14</v>
      </c>
      <c r="E27" s="18">
        <v>2010</v>
      </c>
      <c r="F27" s="18">
        <v>2010</v>
      </c>
      <c r="G27" s="110">
        <v>313732.1746009019</v>
      </c>
      <c r="H27" s="20" t="s">
        <v>891</v>
      </c>
    </row>
    <row r="28" spans="1:8" ht="75" x14ac:dyDescent="0.3">
      <c r="A28" s="16">
        <v>26</v>
      </c>
      <c r="B28" s="15" t="s">
        <v>892</v>
      </c>
      <c r="C28" s="16" t="s">
        <v>743</v>
      </c>
      <c r="D28" s="17" t="s">
        <v>13</v>
      </c>
      <c r="E28" s="18">
        <v>1995</v>
      </c>
      <c r="F28" s="18">
        <v>2011</v>
      </c>
      <c r="G28" s="110">
        <v>406283166.10816789</v>
      </c>
      <c r="H28" s="20" t="s">
        <v>901</v>
      </c>
    </row>
    <row r="29" spans="1:8" ht="75" x14ac:dyDescent="0.3">
      <c r="A29" s="16">
        <v>27</v>
      </c>
      <c r="B29" s="15" t="s">
        <v>893</v>
      </c>
      <c r="C29" s="16" t="s">
        <v>743</v>
      </c>
      <c r="D29" s="17" t="s">
        <v>15</v>
      </c>
      <c r="E29" s="18">
        <v>1996</v>
      </c>
      <c r="F29" s="18">
        <v>2011</v>
      </c>
      <c r="G29" s="110">
        <v>34510539.206099205</v>
      </c>
      <c r="H29" s="20" t="s">
        <v>902</v>
      </c>
    </row>
    <row r="30" spans="1:8" ht="75" x14ac:dyDescent="0.3">
      <c r="A30" s="16">
        <v>28</v>
      </c>
      <c r="B30" s="15" t="s">
        <v>894</v>
      </c>
      <c r="C30" s="16" t="s">
        <v>743</v>
      </c>
      <c r="D30" s="17" t="s">
        <v>13</v>
      </c>
      <c r="E30" s="18">
        <v>2008</v>
      </c>
      <c r="F30" s="18">
        <v>2011</v>
      </c>
      <c r="G30" s="110">
        <v>2509857.3968072152</v>
      </c>
      <c r="H30" s="20" t="s">
        <v>869</v>
      </c>
    </row>
    <row r="31" spans="1:8" ht="75" x14ac:dyDescent="0.3">
      <c r="A31" s="16">
        <v>29</v>
      </c>
      <c r="B31" s="15" t="s">
        <v>895</v>
      </c>
      <c r="C31" s="16" t="s">
        <v>743</v>
      </c>
      <c r="D31" s="17" t="s">
        <v>13</v>
      </c>
      <c r="E31" s="18">
        <v>2009</v>
      </c>
      <c r="F31" s="18">
        <v>2011</v>
      </c>
      <c r="G31" s="110">
        <v>2509857.3968072152</v>
      </c>
      <c r="H31" s="20" t="s">
        <v>869</v>
      </c>
    </row>
    <row r="32" spans="1:8" ht="37.5" x14ac:dyDescent="0.3">
      <c r="A32" s="16">
        <v>30</v>
      </c>
      <c r="B32" s="15" t="s">
        <v>896</v>
      </c>
      <c r="C32" s="16" t="s">
        <v>743</v>
      </c>
      <c r="D32" s="17" t="s">
        <v>9</v>
      </c>
      <c r="E32" s="18">
        <v>2010</v>
      </c>
      <c r="F32" s="18">
        <v>2011</v>
      </c>
      <c r="G32" s="110">
        <v>118320000</v>
      </c>
      <c r="H32" s="20" t="s">
        <v>903</v>
      </c>
    </row>
    <row r="33" spans="1:8" ht="37.5" x14ac:dyDescent="0.3">
      <c r="A33" s="16">
        <v>31</v>
      </c>
      <c r="B33" s="15" t="s">
        <v>897</v>
      </c>
      <c r="C33" s="16" t="s">
        <v>743</v>
      </c>
      <c r="D33" s="17" t="s">
        <v>13</v>
      </c>
      <c r="E33" s="18">
        <v>2010</v>
      </c>
      <c r="F33" s="18">
        <v>2011</v>
      </c>
      <c r="G33" s="110">
        <v>128520000</v>
      </c>
      <c r="H33" s="20" t="s">
        <v>904</v>
      </c>
    </row>
    <row r="34" spans="1:8" ht="56.25" x14ac:dyDescent="0.3">
      <c r="A34" s="16">
        <v>32</v>
      </c>
      <c r="B34" s="15" t="s">
        <v>898</v>
      </c>
      <c r="C34" s="16" t="s">
        <v>743</v>
      </c>
      <c r="D34" s="17" t="s">
        <v>36</v>
      </c>
      <c r="E34" s="18">
        <v>2010</v>
      </c>
      <c r="F34" s="18">
        <v>2011</v>
      </c>
      <c r="G34" s="110">
        <v>7686438.2777220961</v>
      </c>
      <c r="H34" s="20" t="s">
        <v>905</v>
      </c>
    </row>
    <row r="35" spans="1:8" ht="56.25" x14ac:dyDescent="0.3">
      <c r="A35" s="16">
        <v>33</v>
      </c>
      <c r="B35" s="15" t="s">
        <v>2450</v>
      </c>
      <c r="C35" s="16" t="s">
        <v>743</v>
      </c>
      <c r="D35" s="17" t="s">
        <v>30</v>
      </c>
      <c r="E35" s="18">
        <v>2010</v>
      </c>
      <c r="F35" s="18">
        <v>2011</v>
      </c>
      <c r="G35" s="110">
        <v>8784500.8888252527</v>
      </c>
      <c r="H35" s="20" t="s">
        <v>906</v>
      </c>
    </row>
    <row r="36" spans="1:8" ht="56.25" x14ac:dyDescent="0.3">
      <c r="A36" s="16">
        <v>34</v>
      </c>
      <c r="B36" s="15" t="s">
        <v>2451</v>
      </c>
      <c r="C36" s="16" t="s">
        <v>743</v>
      </c>
      <c r="D36" s="17" t="s">
        <v>34</v>
      </c>
      <c r="E36" s="18">
        <v>2010</v>
      </c>
      <c r="F36" s="18">
        <v>2011</v>
      </c>
      <c r="G36" s="110">
        <v>4078518.2698117238</v>
      </c>
      <c r="H36" s="20" t="s">
        <v>907</v>
      </c>
    </row>
    <row r="37" spans="1:8" ht="56.25" x14ac:dyDescent="0.3">
      <c r="A37" s="16">
        <v>35</v>
      </c>
      <c r="B37" s="15" t="s">
        <v>899</v>
      </c>
      <c r="C37" s="16" t="s">
        <v>743</v>
      </c>
      <c r="D37" s="17" t="s">
        <v>30</v>
      </c>
      <c r="E37" s="18">
        <v>2010</v>
      </c>
      <c r="F37" s="18">
        <v>2011</v>
      </c>
      <c r="G37" s="110">
        <v>12795900</v>
      </c>
      <c r="H37" s="20" t="s">
        <v>891</v>
      </c>
    </row>
    <row r="38" spans="1:8" ht="56.25" x14ac:dyDescent="0.3">
      <c r="A38" s="16">
        <v>36</v>
      </c>
      <c r="B38" s="15" t="s">
        <v>2452</v>
      </c>
      <c r="C38" s="16" t="s">
        <v>743</v>
      </c>
      <c r="D38" s="17" t="s">
        <v>14</v>
      </c>
      <c r="E38" s="18">
        <v>2010</v>
      </c>
      <c r="F38" s="18">
        <v>2011</v>
      </c>
      <c r="G38" s="110">
        <v>3011828.876168658</v>
      </c>
      <c r="H38" s="20" t="s">
        <v>908</v>
      </c>
    </row>
    <row r="39" spans="1:8" ht="56.25" x14ac:dyDescent="0.3">
      <c r="A39" s="16">
        <v>37</v>
      </c>
      <c r="B39" s="15" t="s">
        <v>2453</v>
      </c>
      <c r="C39" s="16" t="s">
        <v>743</v>
      </c>
      <c r="D39" s="17" t="s">
        <v>6</v>
      </c>
      <c r="E39" s="18">
        <v>2011</v>
      </c>
      <c r="F39" s="18">
        <v>2011</v>
      </c>
      <c r="G39" s="110">
        <v>5960911.3174171355</v>
      </c>
      <c r="H39" s="20" t="s">
        <v>909</v>
      </c>
    </row>
    <row r="40" spans="1:8" ht="56.25" x14ac:dyDescent="0.3">
      <c r="A40" s="16">
        <v>38</v>
      </c>
      <c r="B40" s="15" t="s">
        <v>2454</v>
      </c>
      <c r="C40" s="16" t="s">
        <v>743</v>
      </c>
      <c r="D40" s="17" t="s">
        <v>34</v>
      </c>
      <c r="E40" s="18">
        <v>2011</v>
      </c>
      <c r="F40" s="18">
        <v>2011</v>
      </c>
      <c r="G40" s="110">
        <v>7843304.3650225475</v>
      </c>
      <c r="H40" s="20" t="s">
        <v>883</v>
      </c>
    </row>
    <row r="41" spans="1:8" ht="56.25" x14ac:dyDescent="0.3">
      <c r="A41" s="16">
        <v>39</v>
      </c>
      <c r="B41" s="15" t="s">
        <v>900</v>
      </c>
      <c r="C41" s="16" t="s">
        <v>743</v>
      </c>
      <c r="D41" s="17" t="s">
        <v>34</v>
      </c>
      <c r="E41" s="18">
        <v>2011</v>
      </c>
      <c r="F41" s="18">
        <v>2011</v>
      </c>
      <c r="G41" s="110">
        <v>7686438.2777220961</v>
      </c>
      <c r="H41" s="20" t="s">
        <v>882</v>
      </c>
    </row>
    <row r="42" spans="1:8" ht="56.25" x14ac:dyDescent="0.3">
      <c r="A42" s="16">
        <v>40</v>
      </c>
      <c r="B42" s="15" t="s">
        <v>2455</v>
      </c>
      <c r="C42" s="16" t="s">
        <v>743</v>
      </c>
      <c r="D42" s="17" t="s">
        <v>14</v>
      </c>
      <c r="E42" s="18">
        <v>2011</v>
      </c>
      <c r="F42" s="18">
        <v>2011</v>
      </c>
      <c r="G42" s="110">
        <v>470598.26190135285</v>
      </c>
      <c r="H42" s="20" t="s">
        <v>910</v>
      </c>
    </row>
    <row r="43" spans="1:8" ht="56.25" x14ac:dyDescent="0.3">
      <c r="A43" s="16">
        <v>41</v>
      </c>
      <c r="B43" s="15" t="s">
        <v>45</v>
      </c>
      <c r="C43" s="16" t="s">
        <v>743</v>
      </c>
      <c r="D43" s="17" t="s">
        <v>9</v>
      </c>
      <c r="E43" s="18">
        <v>2011</v>
      </c>
      <c r="F43" s="18">
        <v>2011</v>
      </c>
      <c r="G43" s="110">
        <v>2196125.2222063132</v>
      </c>
      <c r="H43" s="20" t="s">
        <v>911</v>
      </c>
    </row>
    <row r="44" spans="1:8" ht="56.25" x14ac:dyDescent="0.3">
      <c r="A44" s="16">
        <v>42</v>
      </c>
      <c r="B44" s="15" t="s">
        <v>912</v>
      </c>
      <c r="C44" s="16" t="s">
        <v>743</v>
      </c>
      <c r="D44" s="17" t="s">
        <v>13</v>
      </c>
      <c r="E44" s="18">
        <v>2010</v>
      </c>
      <c r="F44" s="18">
        <v>2012</v>
      </c>
      <c r="G44" s="110">
        <v>2196125.2222063132</v>
      </c>
      <c r="H44" s="20" t="s">
        <v>869</v>
      </c>
    </row>
    <row r="45" spans="1:8" ht="37.5" x14ac:dyDescent="0.3">
      <c r="A45" s="16">
        <v>43</v>
      </c>
      <c r="B45" s="22" t="s">
        <v>913</v>
      </c>
      <c r="C45" s="16" t="s">
        <v>743</v>
      </c>
      <c r="D45" s="24" t="s">
        <v>13</v>
      </c>
      <c r="E45" s="25">
        <v>2011</v>
      </c>
      <c r="F45" s="18">
        <v>2012</v>
      </c>
      <c r="G45" s="111">
        <v>15686608.730045095</v>
      </c>
      <c r="H45" s="27" t="s">
        <v>916</v>
      </c>
    </row>
    <row r="46" spans="1:8" ht="56.25" x14ac:dyDescent="0.3">
      <c r="A46" s="16">
        <v>44</v>
      </c>
      <c r="B46" s="15" t="s">
        <v>914</v>
      </c>
      <c r="C46" s="16" t="s">
        <v>743</v>
      </c>
      <c r="D46" s="17" t="s">
        <v>14</v>
      </c>
      <c r="E46" s="18">
        <v>2011</v>
      </c>
      <c r="F46" s="18">
        <v>2012</v>
      </c>
      <c r="G46" s="110">
        <v>16000340.904645994</v>
      </c>
      <c r="H46" s="20" t="s">
        <v>917</v>
      </c>
    </row>
    <row r="47" spans="1:8" ht="56.25" x14ac:dyDescent="0.3">
      <c r="A47" s="16">
        <v>45</v>
      </c>
      <c r="B47" s="15" t="s">
        <v>2456</v>
      </c>
      <c r="C47" s="16" t="s">
        <v>743</v>
      </c>
      <c r="D47" s="17" t="s">
        <v>14</v>
      </c>
      <c r="E47" s="18">
        <v>2011</v>
      </c>
      <c r="F47" s="18">
        <v>2012</v>
      </c>
      <c r="G47" s="110">
        <v>9725697.4126279559</v>
      </c>
      <c r="H47" s="20" t="s">
        <v>882</v>
      </c>
    </row>
    <row r="48" spans="1:8" ht="56.25" x14ac:dyDescent="0.3">
      <c r="A48" s="16">
        <v>46</v>
      </c>
      <c r="B48" s="15" t="s">
        <v>2457</v>
      </c>
      <c r="C48" s="16" t="s">
        <v>743</v>
      </c>
      <c r="D48" s="17" t="s">
        <v>34</v>
      </c>
      <c r="E48" s="18">
        <v>2011</v>
      </c>
      <c r="F48" s="18">
        <v>2012</v>
      </c>
      <c r="G48" s="110">
        <v>1568660.8730045094</v>
      </c>
      <c r="H48" s="20" t="s">
        <v>889</v>
      </c>
    </row>
    <row r="49" spans="1:8" ht="56.25" x14ac:dyDescent="0.3">
      <c r="A49" s="16">
        <v>47</v>
      </c>
      <c r="B49" s="15" t="s">
        <v>2458</v>
      </c>
      <c r="C49" s="16" t="s">
        <v>743</v>
      </c>
      <c r="D49" s="17" t="s">
        <v>34</v>
      </c>
      <c r="E49" s="18">
        <v>2011</v>
      </c>
      <c r="F49" s="18">
        <v>2012</v>
      </c>
      <c r="G49" s="110">
        <v>721584.00158207433</v>
      </c>
      <c r="H49" s="20" t="s">
        <v>918</v>
      </c>
    </row>
    <row r="50" spans="1:8" ht="56.25" x14ac:dyDescent="0.3">
      <c r="A50" s="16">
        <v>48</v>
      </c>
      <c r="B50" s="15" t="s">
        <v>2459</v>
      </c>
      <c r="C50" s="16" t="s">
        <v>743</v>
      </c>
      <c r="D50" s="17" t="s">
        <v>31</v>
      </c>
      <c r="E50" s="18">
        <v>2011</v>
      </c>
      <c r="F50" s="18">
        <v>2012</v>
      </c>
      <c r="G50" s="110">
        <v>15059144.380843291</v>
      </c>
      <c r="H50" s="20" t="s">
        <v>919</v>
      </c>
    </row>
    <row r="51" spans="1:8" ht="56.25" x14ac:dyDescent="0.3">
      <c r="A51" s="16">
        <v>49</v>
      </c>
      <c r="B51" s="15" t="s">
        <v>2460</v>
      </c>
      <c r="C51" s="16" t="s">
        <v>743</v>
      </c>
      <c r="D51" s="17" t="s">
        <v>40</v>
      </c>
      <c r="E51" s="18">
        <v>2011</v>
      </c>
      <c r="F51" s="18">
        <v>2012</v>
      </c>
      <c r="G51" s="110">
        <v>6274643.4920180375</v>
      </c>
      <c r="H51" s="20" t="s">
        <v>920</v>
      </c>
    </row>
    <row r="52" spans="1:8" ht="56.25" x14ac:dyDescent="0.3">
      <c r="A52" s="16">
        <v>50</v>
      </c>
      <c r="B52" s="15" t="s">
        <v>2461</v>
      </c>
      <c r="C52" s="16" t="s">
        <v>743</v>
      </c>
      <c r="D52" s="17" t="s">
        <v>31</v>
      </c>
      <c r="E52" s="18">
        <v>2011</v>
      </c>
      <c r="F52" s="18">
        <v>2012</v>
      </c>
      <c r="G52" s="110">
        <v>1239242.0896735624</v>
      </c>
      <c r="H52" s="20" t="s">
        <v>921</v>
      </c>
    </row>
    <row r="53" spans="1:8" ht="56.25" x14ac:dyDescent="0.3">
      <c r="A53" s="16">
        <v>51</v>
      </c>
      <c r="B53" s="15" t="s">
        <v>2462</v>
      </c>
      <c r="C53" s="16" t="s">
        <v>743</v>
      </c>
      <c r="D53" s="17" t="s">
        <v>34</v>
      </c>
      <c r="E53" s="18">
        <v>2011</v>
      </c>
      <c r="F53" s="18">
        <v>2012</v>
      </c>
      <c r="G53" s="110">
        <v>7215840.0158207426</v>
      </c>
      <c r="H53" s="20" t="s">
        <v>920</v>
      </c>
    </row>
    <row r="54" spans="1:8" ht="56.25" x14ac:dyDescent="0.3">
      <c r="A54" s="16">
        <v>52</v>
      </c>
      <c r="B54" s="15" t="s">
        <v>2463</v>
      </c>
      <c r="C54" s="16" t="s">
        <v>743</v>
      </c>
      <c r="D54" s="17" t="s">
        <v>34</v>
      </c>
      <c r="E54" s="18">
        <v>2011</v>
      </c>
      <c r="F54" s="18">
        <v>2012</v>
      </c>
      <c r="G54" s="110">
        <v>3231441.3983892892</v>
      </c>
      <c r="H54" s="20" t="s">
        <v>922</v>
      </c>
    </row>
    <row r="55" spans="1:8" ht="56.25" x14ac:dyDescent="0.3">
      <c r="A55" s="16">
        <v>53</v>
      </c>
      <c r="B55" s="15" t="s">
        <v>2464</v>
      </c>
      <c r="C55" s="16" t="s">
        <v>743</v>
      </c>
      <c r="D55" s="17" t="s">
        <v>34</v>
      </c>
      <c r="E55" s="18">
        <v>2011</v>
      </c>
      <c r="F55" s="18">
        <v>2012</v>
      </c>
      <c r="G55" s="110">
        <v>3231441.3983892892</v>
      </c>
      <c r="H55" s="20" t="s">
        <v>923</v>
      </c>
    </row>
    <row r="56" spans="1:8" ht="56.25" x14ac:dyDescent="0.3">
      <c r="A56" s="16">
        <v>54</v>
      </c>
      <c r="B56" s="15" t="s">
        <v>2465</v>
      </c>
      <c r="C56" s="16" t="s">
        <v>743</v>
      </c>
      <c r="D56" s="17" t="s">
        <v>35</v>
      </c>
      <c r="E56" s="18">
        <v>2011</v>
      </c>
      <c r="F56" s="18">
        <v>2012</v>
      </c>
      <c r="G56" s="110">
        <v>1725526.9603049601</v>
      </c>
      <c r="H56" s="20" t="s">
        <v>924</v>
      </c>
    </row>
    <row r="57" spans="1:8" ht="56.25" x14ac:dyDescent="0.3">
      <c r="A57" s="16">
        <v>55</v>
      </c>
      <c r="B57" s="15" t="s">
        <v>915</v>
      </c>
      <c r="C57" s="16" t="s">
        <v>743</v>
      </c>
      <c r="D57" s="17" t="s">
        <v>9</v>
      </c>
      <c r="E57" s="18">
        <v>2012</v>
      </c>
      <c r="F57" s="18">
        <v>2012</v>
      </c>
      <c r="G57" s="110">
        <v>5333446.9682153314</v>
      </c>
      <c r="H57" s="20" t="s">
        <v>911</v>
      </c>
    </row>
    <row r="58" spans="1:8" ht="75" x14ac:dyDescent="0.3">
      <c r="A58" s="16">
        <v>56</v>
      </c>
      <c r="B58" s="22" t="s">
        <v>925</v>
      </c>
      <c r="C58" s="16" t="s">
        <v>743</v>
      </c>
      <c r="D58" s="24" t="s">
        <v>14</v>
      </c>
      <c r="E58" s="25">
        <v>2009</v>
      </c>
      <c r="F58" s="18">
        <v>2013</v>
      </c>
      <c r="G58" s="111">
        <v>17255269.603049602</v>
      </c>
      <c r="H58" s="27" t="s">
        <v>931</v>
      </c>
    </row>
    <row r="59" spans="1:8" ht="56.25" x14ac:dyDescent="0.3">
      <c r="A59" s="16">
        <v>57</v>
      </c>
      <c r="B59" s="22" t="s">
        <v>2466</v>
      </c>
      <c r="C59" s="16" t="s">
        <v>743</v>
      </c>
      <c r="D59" s="24" t="s">
        <v>34</v>
      </c>
      <c r="E59" s="25">
        <v>2010</v>
      </c>
      <c r="F59" s="18">
        <v>2013</v>
      </c>
      <c r="G59" s="111">
        <v>25098573.96807215</v>
      </c>
      <c r="H59" s="27" t="s">
        <v>932</v>
      </c>
    </row>
    <row r="60" spans="1:8" ht="56.25" x14ac:dyDescent="0.3">
      <c r="A60" s="16">
        <v>58</v>
      </c>
      <c r="B60" s="22" t="s">
        <v>2467</v>
      </c>
      <c r="C60" s="16" t="s">
        <v>743</v>
      </c>
      <c r="D60" s="24" t="s">
        <v>31</v>
      </c>
      <c r="E60" s="25">
        <v>2011</v>
      </c>
      <c r="F60" s="18">
        <v>2013</v>
      </c>
      <c r="G60" s="111">
        <v>10055160</v>
      </c>
      <c r="H60" s="27" t="s">
        <v>933</v>
      </c>
    </row>
    <row r="61" spans="1:8" ht="56.25" x14ac:dyDescent="0.3">
      <c r="A61" s="16">
        <v>59</v>
      </c>
      <c r="B61" s="22" t="s">
        <v>2468</v>
      </c>
      <c r="C61" s="16" t="s">
        <v>743</v>
      </c>
      <c r="D61" s="24" t="s">
        <v>30</v>
      </c>
      <c r="E61" s="25">
        <v>2011</v>
      </c>
      <c r="F61" s="18">
        <v>2013</v>
      </c>
      <c r="G61" s="111">
        <v>32000681.809291989</v>
      </c>
      <c r="H61" s="27" t="s">
        <v>934</v>
      </c>
    </row>
    <row r="62" spans="1:8" ht="37.5" x14ac:dyDescent="0.3">
      <c r="A62" s="16">
        <v>60</v>
      </c>
      <c r="B62" s="22" t="s">
        <v>926</v>
      </c>
      <c r="C62" s="16" t="s">
        <v>743</v>
      </c>
      <c r="D62" s="24" t="s">
        <v>9</v>
      </c>
      <c r="E62" s="25">
        <v>2012</v>
      </c>
      <c r="F62" s="18">
        <v>2013</v>
      </c>
      <c r="G62" s="111">
        <v>51000000</v>
      </c>
      <c r="H62" s="27" t="s">
        <v>935</v>
      </c>
    </row>
    <row r="63" spans="1:8" ht="37.5" x14ac:dyDescent="0.3">
      <c r="A63" s="16">
        <v>61</v>
      </c>
      <c r="B63" s="22" t="s">
        <v>927</v>
      </c>
      <c r="C63" s="16" t="s">
        <v>743</v>
      </c>
      <c r="D63" s="24" t="s">
        <v>15</v>
      </c>
      <c r="E63" s="25">
        <v>2012</v>
      </c>
      <c r="F63" s="18">
        <v>2013</v>
      </c>
      <c r="G63" s="111">
        <v>16157206.99194645</v>
      </c>
      <c r="H63" s="27" t="s">
        <v>936</v>
      </c>
    </row>
    <row r="64" spans="1:8" ht="75" x14ac:dyDescent="0.3">
      <c r="A64" s="16">
        <v>62</v>
      </c>
      <c r="B64" s="22" t="s">
        <v>928</v>
      </c>
      <c r="C64" s="16" t="s">
        <v>743</v>
      </c>
      <c r="D64" s="24" t="s">
        <v>13</v>
      </c>
      <c r="E64" s="25">
        <v>2012</v>
      </c>
      <c r="F64" s="18">
        <v>2013</v>
      </c>
      <c r="G64" s="111">
        <v>74851267.990198493</v>
      </c>
      <c r="H64" s="27" t="s">
        <v>937</v>
      </c>
    </row>
    <row r="65" spans="1:8" ht="56.25" x14ac:dyDescent="0.3">
      <c r="A65" s="16">
        <v>63</v>
      </c>
      <c r="B65" s="22" t="s">
        <v>929</v>
      </c>
      <c r="C65" s="16" t="s">
        <v>743</v>
      </c>
      <c r="D65" s="24" t="s">
        <v>15</v>
      </c>
      <c r="E65" s="25">
        <v>2012</v>
      </c>
      <c r="F65" s="18">
        <v>2013</v>
      </c>
      <c r="G65" s="111">
        <v>9725697.4126279559</v>
      </c>
      <c r="H65" s="27" t="s">
        <v>938</v>
      </c>
    </row>
    <row r="66" spans="1:8" ht="56.25" x14ac:dyDescent="0.3">
      <c r="A66" s="16">
        <v>64</v>
      </c>
      <c r="B66" s="22" t="s">
        <v>2469</v>
      </c>
      <c r="C66" s="16" t="s">
        <v>743</v>
      </c>
      <c r="D66" s="24" t="s">
        <v>31</v>
      </c>
      <c r="E66" s="25">
        <v>2012</v>
      </c>
      <c r="F66" s="18">
        <v>2013</v>
      </c>
      <c r="G66" s="111">
        <v>3451053.9206099203</v>
      </c>
      <c r="H66" s="27" t="s">
        <v>920</v>
      </c>
    </row>
    <row r="67" spans="1:8" ht="75" x14ac:dyDescent="0.3">
      <c r="A67" s="16">
        <v>65</v>
      </c>
      <c r="B67" s="22" t="s">
        <v>2470</v>
      </c>
      <c r="C67" s="16" t="s">
        <v>743</v>
      </c>
      <c r="D67" s="24" t="s">
        <v>31</v>
      </c>
      <c r="E67" s="25">
        <v>2012</v>
      </c>
      <c r="F67" s="18">
        <v>2013</v>
      </c>
      <c r="G67" s="111">
        <v>3137321.7460090187</v>
      </c>
      <c r="H67" s="27" t="s">
        <v>939</v>
      </c>
    </row>
    <row r="68" spans="1:8" ht="56.25" x14ac:dyDescent="0.3">
      <c r="A68" s="16">
        <v>66</v>
      </c>
      <c r="B68" s="22" t="s">
        <v>2471</v>
      </c>
      <c r="C68" s="16" t="s">
        <v>743</v>
      </c>
      <c r="D68" s="24" t="s">
        <v>13</v>
      </c>
      <c r="E68" s="25">
        <v>2013</v>
      </c>
      <c r="F68" s="18">
        <v>2013</v>
      </c>
      <c r="G68" s="111">
        <v>13723105.5</v>
      </c>
      <c r="H68" s="27" t="s">
        <v>940</v>
      </c>
    </row>
    <row r="69" spans="1:8" ht="56.25" x14ac:dyDescent="0.3">
      <c r="A69" s="16">
        <v>67</v>
      </c>
      <c r="B69" s="22" t="s">
        <v>930</v>
      </c>
      <c r="C69" s="16" t="s">
        <v>743</v>
      </c>
      <c r="D69" s="24" t="s">
        <v>34</v>
      </c>
      <c r="E69" s="25">
        <v>2013</v>
      </c>
      <c r="F69" s="18">
        <v>2013</v>
      </c>
      <c r="G69" s="111">
        <v>3137321.7460090187</v>
      </c>
      <c r="H69" s="27" t="s">
        <v>920</v>
      </c>
    </row>
    <row r="70" spans="1:8" ht="75" x14ac:dyDescent="0.3">
      <c r="A70" s="16">
        <v>68</v>
      </c>
      <c r="B70" s="22" t="s">
        <v>2472</v>
      </c>
      <c r="C70" s="16" t="s">
        <v>743</v>
      </c>
      <c r="D70" s="24" t="s">
        <v>34</v>
      </c>
      <c r="E70" s="25">
        <v>2013</v>
      </c>
      <c r="F70" s="18">
        <v>2013</v>
      </c>
      <c r="G70" s="111">
        <v>1443168.0031641487</v>
      </c>
      <c r="H70" s="27" t="s">
        <v>920</v>
      </c>
    </row>
    <row r="71" spans="1:8" ht="56.25" x14ac:dyDescent="0.3">
      <c r="A71" s="16">
        <v>69</v>
      </c>
      <c r="B71" s="22" t="s">
        <v>3072</v>
      </c>
      <c r="C71" s="16" t="s">
        <v>743</v>
      </c>
      <c r="D71" s="24" t="s">
        <v>34</v>
      </c>
      <c r="E71" s="25">
        <v>2012</v>
      </c>
      <c r="F71" s="18">
        <v>2013</v>
      </c>
      <c r="G71" s="111">
        <v>721584.00158207433</v>
      </c>
      <c r="H71" s="27" t="s">
        <v>918</v>
      </c>
    </row>
    <row r="72" spans="1:8" ht="37.5" x14ac:dyDescent="0.3">
      <c r="A72" s="16">
        <v>70</v>
      </c>
      <c r="B72" s="22" t="s">
        <v>941</v>
      </c>
      <c r="C72" s="16" t="s">
        <v>743</v>
      </c>
      <c r="D72" s="24" t="s">
        <v>9</v>
      </c>
      <c r="E72" s="25">
        <v>2013</v>
      </c>
      <c r="F72" s="18">
        <v>2014</v>
      </c>
      <c r="G72" s="111">
        <v>89727401.935857937</v>
      </c>
      <c r="H72" s="27" t="s">
        <v>950</v>
      </c>
    </row>
    <row r="73" spans="1:8" ht="56.25" x14ac:dyDescent="0.3">
      <c r="A73" s="16">
        <v>71</v>
      </c>
      <c r="B73" s="22" t="s">
        <v>2473</v>
      </c>
      <c r="C73" s="16" t="s">
        <v>743</v>
      </c>
      <c r="D73" s="24" t="s">
        <v>34</v>
      </c>
      <c r="E73" s="25">
        <v>2013</v>
      </c>
      <c r="F73" s="18">
        <v>2014</v>
      </c>
      <c r="G73" s="111">
        <v>8470768.7142243497</v>
      </c>
      <c r="H73" s="27" t="s">
        <v>951</v>
      </c>
    </row>
    <row r="74" spans="1:8" ht="56.25" x14ac:dyDescent="0.3">
      <c r="A74" s="16">
        <v>72</v>
      </c>
      <c r="B74" s="22" t="s">
        <v>2474</v>
      </c>
      <c r="C74" s="16" t="s">
        <v>743</v>
      </c>
      <c r="D74" s="24" t="s">
        <v>40</v>
      </c>
      <c r="E74" s="25">
        <v>2013</v>
      </c>
      <c r="F74" s="18">
        <v>2014</v>
      </c>
      <c r="G74" s="111">
        <v>8470768.7142243497</v>
      </c>
      <c r="H74" s="27" t="s">
        <v>920</v>
      </c>
    </row>
    <row r="75" spans="1:8" ht="56.25" x14ac:dyDescent="0.3">
      <c r="A75" s="16">
        <v>73</v>
      </c>
      <c r="B75" s="22" t="s">
        <v>2475</v>
      </c>
      <c r="C75" s="16" t="s">
        <v>743</v>
      </c>
      <c r="D75" s="24" t="s">
        <v>34</v>
      </c>
      <c r="E75" s="25">
        <v>2013</v>
      </c>
      <c r="F75" s="18">
        <v>2014</v>
      </c>
      <c r="G75" s="111">
        <v>784330.43650225468</v>
      </c>
      <c r="H75" s="27" t="s">
        <v>952</v>
      </c>
    </row>
    <row r="76" spans="1:8" ht="56.25" x14ac:dyDescent="0.3">
      <c r="A76" s="16">
        <v>74</v>
      </c>
      <c r="B76" s="22" t="s">
        <v>2476</v>
      </c>
      <c r="C76" s="16" t="s">
        <v>743</v>
      </c>
      <c r="D76" s="24" t="s">
        <v>34</v>
      </c>
      <c r="E76" s="25">
        <v>2013</v>
      </c>
      <c r="F76" s="18">
        <v>2014</v>
      </c>
      <c r="G76" s="111">
        <v>517658.08809148811</v>
      </c>
      <c r="H76" s="27" t="s">
        <v>920</v>
      </c>
    </row>
    <row r="77" spans="1:8" ht="56.25" x14ac:dyDescent="0.3">
      <c r="A77" s="16">
        <v>75</v>
      </c>
      <c r="B77" s="22" t="s">
        <v>2477</v>
      </c>
      <c r="C77" s="16" t="s">
        <v>743</v>
      </c>
      <c r="D77" s="24" t="s">
        <v>34</v>
      </c>
      <c r="E77" s="25">
        <v>2013</v>
      </c>
      <c r="F77" s="18">
        <v>2014</v>
      </c>
      <c r="G77" s="111">
        <v>533344.69682153326</v>
      </c>
      <c r="H77" s="27" t="s">
        <v>888</v>
      </c>
    </row>
    <row r="78" spans="1:8" ht="93.75" x14ac:dyDescent="0.3">
      <c r="A78" s="16">
        <v>76</v>
      </c>
      <c r="B78" s="22" t="s">
        <v>942</v>
      </c>
      <c r="C78" s="16" t="s">
        <v>743</v>
      </c>
      <c r="D78" s="24" t="s">
        <v>30</v>
      </c>
      <c r="E78" s="25">
        <v>2014</v>
      </c>
      <c r="F78" s="18">
        <v>2014</v>
      </c>
      <c r="G78" s="111">
        <v>1035316.1761829762</v>
      </c>
      <c r="H78" s="27" t="s">
        <v>891</v>
      </c>
    </row>
    <row r="79" spans="1:8" ht="93.75" x14ac:dyDescent="0.3">
      <c r="A79" s="16">
        <v>77</v>
      </c>
      <c r="B79" s="22" t="s">
        <v>943</v>
      </c>
      <c r="C79" s="16" t="s">
        <v>743</v>
      </c>
      <c r="D79" s="24" t="s">
        <v>30</v>
      </c>
      <c r="E79" s="25">
        <v>2014</v>
      </c>
      <c r="F79" s="18">
        <v>2014</v>
      </c>
      <c r="G79" s="111">
        <v>1035316.1761829762</v>
      </c>
      <c r="H79" s="27" t="s">
        <v>891</v>
      </c>
    </row>
    <row r="80" spans="1:8" ht="93.75" x14ac:dyDescent="0.3">
      <c r="A80" s="16">
        <v>78</v>
      </c>
      <c r="B80" s="22" t="s">
        <v>944</v>
      </c>
      <c r="C80" s="16" t="s">
        <v>743</v>
      </c>
      <c r="D80" s="24" t="s">
        <v>30</v>
      </c>
      <c r="E80" s="25">
        <v>2014</v>
      </c>
      <c r="F80" s="18">
        <v>2014</v>
      </c>
      <c r="G80" s="111">
        <v>1035316.1761829762</v>
      </c>
      <c r="H80" s="27" t="s">
        <v>908</v>
      </c>
    </row>
    <row r="81" spans="1:8" ht="93.75" x14ac:dyDescent="0.3">
      <c r="A81" s="16">
        <v>79</v>
      </c>
      <c r="B81" s="22" t="s">
        <v>945</v>
      </c>
      <c r="C81" s="16" t="s">
        <v>743</v>
      </c>
      <c r="D81" s="24" t="s">
        <v>30</v>
      </c>
      <c r="E81" s="25">
        <v>2014</v>
      </c>
      <c r="F81" s="18">
        <v>2014</v>
      </c>
      <c r="G81" s="111">
        <v>1035316.1761829762</v>
      </c>
      <c r="H81" s="27" t="s">
        <v>934</v>
      </c>
    </row>
    <row r="82" spans="1:8" ht="93.75" x14ac:dyDescent="0.3">
      <c r="A82" s="16">
        <v>80</v>
      </c>
      <c r="B82" s="22" t="s">
        <v>946</v>
      </c>
      <c r="C82" s="16" t="s">
        <v>743</v>
      </c>
      <c r="D82" s="24" t="s">
        <v>30</v>
      </c>
      <c r="E82" s="25">
        <v>2014</v>
      </c>
      <c r="F82" s="18">
        <v>2014</v>
      </c>
      <c r="G82" s="111">
        <v>1035316.1761829762</v>
      </c>
      <c r="H82" s="27" t="s">
        <v>891</v>
      </c>
    </row>
    <row r="83" spans="1:8" ht="93.75" x14ac:dyDescent="0.3">
      <c r="A83" s="16">
        <v>81</v>
      </c>
      <c r="B83" s="22" t="s">
        <v>947</v>
      </c>
      <c r="C83" s="16" t="s">
        <v>743</v>
      </c>
      <c r="D83" s="24" t="s">
        <v>30</v>
      </c>
      <c r="E83" s="25">
        <v>2014</v>
      </c>
      <c r="F83" s="18">
        <v>2014</v>
      </c>
      <c r="G83" s="111">
        <v>1035316.1761829762</v>
      </c>
      <c r="H83" s="27" t="s">
        <v>934</v>
      </c>
    </row>
    <row r="84" spans="1:8" ht="93.75" x14ac:dyDescent="0.3">
      <c r="A84" s="16">
        <v>82</v>
      </c>
      <c r="B84" s="22" t="s">
        <v>948</v>
      </c>
      <c r="C84" s="16" t="s">
        <v>743</v>
      </c>
      <c r="D84" s="24" t="s">
        <v>30</v>
      </c>
      <c r="E84" s="25">
        <v>2014</v>
      </c>
      <c r="F84" s="18">
        <v>2014</v>
      </c>
      <c r="G84" s="111">
        <v>1035316.1761829762</v>
      </c>
      <c r="H84" s="27" t="s">
        <v>908</v>
      </c>
    </row>
    <row r="85" spans="1:8" ht="56.25" x14ac:dyDescent="0.3">
      <c r="A85" s="16">
        <v>83</v>
      </c>
      <c r="B85" s="22" t="s">
        <v>2478</v>
      </c>
      <c r="C85" s="16" t="s">
        <v>743</v>
      </c>
      <c r="D85" s="24" t="s">
        <v>14</v>
      </c>
      <c r="E85" s="25">
        <v>2014</v>
      </c>
      <c r="F85" s="18">
        <v>2014</v>
      </c>
      <c r="G85" s="111">
        <v>752957.21904216451</v>
      </c>
      <c r="H85" s="27" t="s">
        <v>953</v>
      </c>
    </row>
    <row r="86" spans="1:8" ht="56.25" x14ac:dyDescent="0.3">
      <c r="A86" s="16">
        <v>84</v>
      </c>
      <c r="B86" s="22" t="s">
        <v>949</v>
      </c>
      <c r="C86" s="16" t="s">
        <v>743</v>
      </c>
      <c r="D86" s="24" t="s">
        <v>9</v>
      </c>
      <c r="E86" s="25">
        <v>2014</v>
      </c>
      <c r="F86" s="18">
        <v>2014</v>
      </c>
      <c r="G86" s="111">
        <v>37647860.952108227</v>
      </c>
      <c r="H86" s="27" t="s">
        <v>911</v>
      </c>
    </row>
    <row r="87" spans="1:8" ht="56.25" x14ac:dyDescent="0.3">
      <c r="A87" s="16">
        <v>85</v>
      </c>
      <c r="B87" s="22" t="s">
        <v>2479</v>
      </c>
      <c r="C87" s="16" t="s">
        <v>743</v>
      </c>
      <c r="D87" s="24" t="s">
        <v>40</v>
      </c>
      <c r="E87" s="25">
        <v>2014</v>
      </c>
      <c r="F87" s="18">
        <v>2014</v>
      </c>
      <c r="G87" s="111">
        <v>815703.65396234475</v>
      </c>
      <c r="H87" s="27" t="s">
        <v>954</v>
      </c>
    </row>
    <row r="88" spans="1:8" ht="75" x14ac:dyDescent="0.3">
      <c r="A88" s="16">
        <v>86</v>
      </c>
      <c r="B88" s="22" t="s">
        <v>2480</v>
      </c>
      <c r="C88" s="16" t="s">
        <v>743</v>
      </c>
      <c r="D88" s="24" t="s">
        <v>14</v>
      </c>
      <c r="E88" s="25">
        <v>2014</v>
      </c>
      <c r="F88" s="18">
        <v>2014</v>
      </c>
      <c r="G88" s="111">
        <v>1882393.0476054114</v>
      </c>
      <c r="H88" s="27" t="s">
        <v>908</v>
      </c>
    </row>
    <row r="89" spans="1:8" ht="131.25" x14ac:dyDescent="0.3">
      <c r="A89" s="16">
        <v>87</v>
      </c>
      <c r="B89" s="22" t="s">
        <v>47</v>
      </c>
      <c r="C89" s="16" t="s">
        <v>743</v>
      </c>
      <c r="D89" s="24" t="s">
        <v>9</v>
      </c>
      <c r="E89" s="25">
        <v>2010</v>
      </c>
      <c r="F89" s="18">
        <v>2015</v>
      </c>
      <c r="G89" s="111">
        <v>770100000</v>
      </c>
      <c r="H89" s="27" t="s">
        <v>956</v>
      </c>
    </row>
    <row r="90" spans="1:8" ht="37.5" x14ac:dyDescent="0.3">
      <c r="A90" s="16">
        <v>88</v>
      </c>
      <c r="B90" s="22" t="s">
        <v>955</v>
      </c>
      <c r="C90" s="16" t="s">
        <v>743</v>
      </c>
      <c r="D90" s="24" t="s">
        <v>33</v>
      </c>
      <c r="E90" s="25">
        <v>2014</v>
      </c>
      <c r="F90" s="18">
        <v>2015</v>
      </c>
      <c r="G90" s="111">
        <v>99960000</v>
      </c>
      <c r="H90" s="27" t="s">
        <v>957</v>
      </c>
    </row>
    <row r="91" spans="1:8" ht="37.5" x14ac:dyDescent="0.3">
      <c r="A91" s="16">
        <v>89</v>
      </c>
      <c r="B91" s="22" t="s">
        <v>589</v>
      </c>
      <c r="C91" s="16" t="s">
        <v>743</v>
      </c>
      <c r="D91" s="24" t="s">
        <v>9</v>
      </c>
      <c r="E91" s="25">
        <v>2014</v>
      </c>
      <c r="F91" s="18">
        <v>2015</v>
      </c>
      <c r="G91" s="111">
        <v>89760000</v>
      </c>
      <c r="H91" s="27" t="s">
        <v>958</v>
      </c>
    </row>
    <row r="92" spans="1:8" ht="56.25" x14ac:dyDescent="0.3">
      <c r="A92" s="16">
        <v>90</v>
      </c>
      <c r="B92" s="22" t="s">
        <v>2481</v>
      </c>
      <c r="C92" s="16" t="s">
        <v>743</v>
      </c>
      <c r="D92" s="24" t="s">
        <v>34</v>
      </c>
      <c r="E92" s="25">
        <v>2014</v>
      </c>
      <c r="F92" s="18">
        <v>2015</v>
      </c>
      <c r="G92" s="111">
        <v>6274643.4920180375</v>
      </c>
      <c r="H92" s="27" t="s">
        <v>959</v>
      </c>
    </row>
    <row r="93" spans="1:8" ht="131.25" x14ac:dyDescent="0.3">
      <c r="A93" s="16">
        <v>91</v>
      </c>
      <c r="B93" s="22" t="s">
        <v>2482</v>
      </c>
      <c r="C93" s="16" t="s">
        <v>743</v>
      </c>
      <c r="D93" s="24" t="s">
        <v>35</v>
      </c>
      <c r="E93" s="25">
        <v>2014</v>
      </c>
      <c r="F93" s="18">
        <v>2015</v>
      </c>
      <c r="G93" s="111">
        <v>20115461.261494495</v>
      </c>
      <c r="H93" s="27" t="s">
        <v>960</v>
      </c>
    </row>
    <row r="94" spans="1:8" ht="131.25" x14ac:dyDescent="0.3">
      <c r="A94" s="16">
        <v>92</v>
      </c>
      <c r="B94" s="22" t="s">
        <v>2483</v>
      </c>
      <c r="C94" s="16" t="s">
        <v>743</v>
      </c>
      <c r="D94" s="24" t="s">
        <v>34</v>
      </c>
      <c r="E94" s="25">
        <v>2014</v>
      </c>
      <c r="F94" s="18">
        <v>2015</v>
      </c>
      <c r="G94" s="111">
        <v>34194715.483667634</v>
      </c>
      <c r="H94" s="27" t="s">
        <v>961</v>
      </c>
    </row>
    <row r="95" spans="1:8" ht="75" x14ac:dyDescent="0.3">
      <c r="A95" s="16">
        <v>93</v>
      </c>
      <c r="B95" s="22" t="s">
        <v>2484</v>
      </c>
      <c r="C95" s="16" t="s">
        <v>743</v>
      </c>
      <c r="D95" s="24" t="s">
        <v>13</v>
      </c>
      <c r="E95" s="25">
        <v>2014</v>
      </c>
      <c r="F95" s="18">
        <v>2015</v>
      </c>
      <c r="G95" s="111">
        <v>3764786.0952108228</v>
      </c>
      <c r="H95" s="27" t="s">
        <v>962</v>
      </c>
    </row>
    <row r="96" spans="1:8" ht="131.25" x14ac:dyDescent="0.3">
      <c r="A96" s="16">
        <v>94</v>
      </c>
      <c r="B96" s="22" t="s">
        <v>2485</v>
      </c>
      <c r="C96" s="16" t="s">
        <v>743</v>
      </c>
      <c r="D96" s="24" t="s">
        <v>13</v>
      </c>
      <c r="E96" s="25">
        <v>2014</v>
      </c>
      <c r="F96" s="18">
        <v>2015</v>
      </c>
      <c r="G96" s="111">
        <v>35689649.295640931</v>
      </c>
      <c r="H96" s="27" t="s">
        <v>963</v>
      </c>
    </row>
    <row r="97" spans="1:8" ht="131.25" x14ac:dyDescent="0.3">
      <c r="A97" s="16">
        <v>95</v>
      </c>
      <c r="B97" s="22" t="s">
        <v>2486</v>
      </c>
      <c r="C97" s="16" t="s">
        <v>743</v>
      </c>
      <c r="D97" s="24" t="s">
        <v>35</v>
      </c>
      <c r="E97" s="25">
        <v>2014</v>
      </c>
      <c r="F97" s="18">
        <v>2015</v>
      </c>
      <c r="G97" s="111">
        <v>17992540.213361721</v>
      </c>
      <c r="H97" s="27" t="s">
        <v>964</v>
      </c>
    </row>
    <row r="98" spans="1:8" ht="131.25" x14ac:dyDescent="0.3">
      <c r="A98" s="16">
        <v>96</v>
      </c>
      <c r="B98" s="22" t="s">
        <v>2487</v>
      </c>
      <c r="C98" s="16" t="s">
        <v>743</v>
      </c>
      <c r="D98" s="24" t="s">
        <v>14</v>
      </c>
      <c r="E98" s="25">
        <v>2014</v>
      </c>
      <c r="F98" s="18">
        <v>2015</v>
      </c>
      <c r="G98" s="111">
        <v>18703666.475790434</v>
      </c>
      <c r="H98" s="27" t="s">
        <v>965</v>
      </c>
    </row>
    <row r="99" spans="1:8" ht="56.25" x14ac:dyDescent="0.3">
      <c r="A99" s="16">
        <v>97</v>
      </c>
      <c r="B99" s="22" t="s">
        <v>2488</v>
      </c>
      <c r="C99" s="16" t="s">
        <v>743</v>
      </c>
      <c r="D99" s="24" t="s">
        <v>34</v>
      </c>
      <c r="E99" s="25">
        <v>2015</v>
      </c>
      <c r="F99" s="18">
        <v>2015</v>
      </c>
      <c r="G99" s="111">
        <v>9725697.4126279559</v>
      </c>
      <c r="H99" s="27" t="s">
        <v>882</v>
      </c>
    </row>
    <row r="100" spans="1:8" ht="75" x14ac:dyDescent="0.3">
      <c r="A100" s="16">
        <v>98</v>
      </c>
      <c r="B100" s="22" t="s">
        <v>2489</v>
      </c>
      <c r="C100" s="16" t="s">
        <v>743</v>
      </c>
      <c r="D100" s="24" t="s">
        <v>40</v>
      </c>
      <c r="E100" s="25">
        <v>2015</v>
      </c>
      <c r="F100" s="18">
        <v>2015</v>
      </c>
      <c r="G100" s="111">
        <v>15686608.730045095</v>
      </c>
      <c r="H100" s="27" t="s">
        <v>1910</v>
      </c>
    </row>
    <row r="101" spans="1:8" ht="37.5" x14ac:dyDescent="0.3">
      <c r="A101" s="16">
        <v>99</v>
      </c>
      <c r="B101" s="22" t="s">
        <v>2490</v>
      </c>
      <c r="C101" s="16" t="s">
        <v>743</v>
      </c>
      <c r="D101" s="24" t="s">
        <v>40</v>
      </c>
      <c r="E101" s="25">
        <v>2013</v>
      </c>
      <c r="F101" s="18">
        <v>2016</v>
      </c>
      <c r="G101" s="111">
        <v>49370986.543028601</v>
      </c>
      <c r="H101" s="27" t="s">
        <v>950</v>
      </c>
    </row>
    <row r="102" spans="1:8" ht="37.5" x14ac:dyDescent="0.3">
      <c r="A102" s="16">
        <v>100</v>
      </c>
      <c r="B102" s="22" t="s">
        <v>2491</v>
      </c>
      <c r="C102" s="16" t="s">
        <v>743</v>
      </c>
      <c r="D102" s="24" t="s">
        <v>40</v>
      </c>
      <c r="E102" s="25">
        <v>2013</v>
      </c>
      <c r="F102" s="18">
        <v>2016</v>
      </c>
      <c r="G102" s="111">
        <v>7810362.486689453</v>
      </c>
      <c r="H102" s="27" t="s">
        <v>3073</v>
      </c>
    </row>
    <row r="103" spans="1:8" ht="56.25" x14ac:dyDescent="0.3">
      <c r="A103" s="16">
        <v>101</v>
      </c>
      <c r="B103" s="22" t="s">
        <v>2492</v>
      </c>
      <c r="C103" s="16" t="s">
        <v>743</v>
      </c>
      <c r="D103" s="24" t="s">
        <v>34</v>
      </c>
      <c r="E103" s="25">
        <v>2013</v>
      </c>
      <c r="F103" s="18">
        <v>2016</v>
      </c>
      <c r="G103" s="111">
        <v>5019714.7936144304</v>
      </c>
      <c r="H103" s="27" t="s">
        <v>920</v>
      </c>
    </row>
    <row r="104" spans="1:8" ht="56.25" x14ac:dyDescent="0.3">
      <c r="A104" s="16">
        <v>102</v>
      </c>
      <c r="B104" s="22" t="s">
        <v>2493</v>
      </c>
      <c r="C104" s="16" t="s">
        <v>743</v>
      </c>
      <c r="D104" s="24" t="s">
        <v>34</v>
      </c>
      <c r="E104" s="25">
        <v>2014</v>
      </c>
      <c r="F104" s="18">
        <v>2016</v>
      </c>
      <c r="G104" s="111">
        <v>21961252.222063128</v>
      </c>
      <c r="H104" s="27" t="s">
        <v>952</v>
      </c>
    </row>
    <row r="105" spans="1:8" ht="56.25" x14ac:dyDescent="0.3">
      <c r="A105" s="16">
        <v>103</v>
      </c>
      <c r="B105" s="22" t="s">
        <v>2494</v>
      </c>
      <c r="C105" s="16" t="s">
        <v>743</v>
      </c>
      <c r="D105" s="24" t="s">
        <v>35</v>
      </c>
      <c r="E105" s="25">
        <v>2014</v>
      </c>
      <c r="F105" s="18">
        <v>2016</v>
      </c>
      <c r="G105" s="111">
        <v>3764786.0952108228</v>
      </c>
      <c r="H105" s="27" t="s">
        <v>920</v>
      </c>
    </row>
    <row r="106" spans="1:8" ht="56.25" x14ac:dyDescent="0.3">
      <c r="A106" s="16">
        <v>104</v>
      </c>
      <c r="B106" s="22" t="s">
        <v>2495</v>
      </c>
      <c r="C106" s="16" t="s">
        <v>743</v>
      </c>
      <c r="D106" s="24" t="s">
        <v>36</v>
      </c>
      <c r="E106" s="25">
        <v>2014</v>
      </c>
      <c r="F106" s="18">
        <v>2016</v>
      </c>
      <c r="G106" s="111">
        <v>31373217.46009019</v>
      </c>
      <c r="H106" s="27" t="s">
        <v>888</v>
      </c>
    </row>
    <row r="107" spans="1:8" ht="37.5" x14ac:dyDescent="0.3">
      <c r="A107" s="16">
        <v>105</v>
      </c>
      <c r="B107" s="22" t="s">
        <v>2496</v>
      </c>
      <c r="C107" s="16" t="s">
        <v>743</v>
      </c>
      <c r="D107" s="24" t="s">
        <v>36</v>
      </c>
      <c r="E107" s="25">
        <v>2014</v>
      </c>
      <c r="F107" s="18">
        <v>2016</v>
      </c>
      <c r="G107" s="111">
        <v>6902107.8412198406</v>
      </c>
      <c r="H107" s="27" t="s">
        <v>3074</v>
      </c>
    </row>
    <row r="108" spans="1:8" x14ac:dyDescent="0.3">
      <c r="A108" s="16">
        <v>106</v>
      </c>
      <c r="B108" s="22" t="s">
        <v>2497</v>
      </c>
      <c r="C108" s="16" t="s">
        <v>743</v>
      </c>
      <c r="D108" s="24" t="s">
        <v>14</v>
      </c>
      <c r="E108" s="25">
        <v>2014</v>
      </c>
      <c r="F108" s="18">
        <v>2016</v>
      </c>
      <c r="G108" s="111">
        <v>3137321.7460090187</v>
      </c>
      <c r="H108" s="27" t="s">
        <v>3075</v>
      </c>
    </row>
    <row r="109" spans="1:8" ht="56.25" x14ac:dyDescent="0.3">
      <c r="A109" s="16">
        <v>107</v>
      </c>
      <c r="B109" s="22" t="s">
        <v>2498</v>
      </c>
      <c r="C109" s="16" t="s">
        <v>743</v>
      </c>
      <c r="D109" s="24" t="s">
        <v>35</v>
      </c>
      <c r="E109" s="25">
        <v>2015</v>
      </c>
      <c r="F109" s="18">
        <v>2016</v>
      </c>
      <c r="G109" s="111">
        <v>13176751.333237879</v>
      </c>
      <c r="H109" s="27" t="s">
        <v>908</v>
      </c>
    </row>
    <row r="110" spans="1:8" ht="56.25" x14ac:dyDescent="0.3">
      <c r="A110" s="16">
        <v>108</v>
      </c>
      <c r="B110" s="22" t="s">
        <v>2499</v>
      </c>
      <c r="C110" s="16" t="s">
        <v>743</v>
      </c>
      <c r="D110" s="24" t="s">
        <v>31</v>
      </c>
      <c r="E110" s="25">
        <v>2015</v>
      </c>
      <c r="F110" s="18">
        <v>2016</v>
      </c>
      <c r="G110" s="111">
        <v>26667234.841076661</v>
      </c>
      <c r="H110" s="27" t="s">
        <v>934</v>
      </c>
    </row>
    <row r="111" spans="1:8" ht="56.25" x14ac:dyDescent="0.3">
      <c r="A111" s="16">
        <v>109</v>
      </c>
      <c r="B111" s="22" t="s">
        <v>2500</v>
      </c>
      <c r="C111" s="16" t="s">
        <v>743</v>
      </c>
      <c r="D111" s="24" t="s">
        <v>9</v>
      </c>
      <c r="E111" s="25">
        <v>2015</v>
      </c>
      <c r="F111" s="18">
        <v>2016</v>
      </c>
      <c r="G111" s="111">
        <v>2823589.5714081172</v>
      </c>
      <c r="H111" s="27" t="s">
        <v>891</v>
      </c>
    </row>
    <row r="112" spans="1:8" ht="56.25" x14ac:dyDescent="0.3">
      <c r="A112" s="16">
        <v>110</v>
      </c>
      <c r="B112" s="22" t="s">
        <v>966</v>
      </c>
      <c r="C112" s="16" t="s">
        <v>743</v>
      </c>
      <c r="D112" s="24" t="s">
        <v>14</v>
      </c>
      <c r="E112" s="25">
        <v>2015</v>
      </c>
      <c r="F112" s="18">
        <v>2016</v>
      </c>
      <c r="G112" s="111">
        <v>44549968.793328069</v>
      </c>
      <c r="H112" s="27" t="s">
        <v>934</v>
      </c>
    </row>
    <row r="113" spans="1:8" ht="56.25" x14ac:dyDescent="0.3">
      <c r="A113" s="16">
        <v>111</v>
      </c>
      <c r="B113" s="22" t="s">
        <v>2501</v>
      </c>
      <c r="C113" s="16" t="s">
        <v>743</v>
      </c>
      <c r="D113" s="24" t="s">
        <v>13</v>
      </c>
      <c r="E113" s="25">
        <v>2016</v>
      </c>
      <c r="F113" s="18">
        <v>2016</v>
      </c>
      <c r="G113" s="111">
        <v>14745412.20624239</v>
      </c>
      <c r="H113" s="27" t="s">
        <v>908</v>
      </c>
    </row>
    <row r="114" spans="1:8" ht="56.25" x14ac:dyDescent="0.3">
      <c r="A114" s="16">
        <v>112</v>
      </c>
      <c r="B114" s="22" t="s">
        <v>48</v>
      </c>
      <c r="C114" s="16" t="s">
        <v>743</v>
      </c>
      <c r="D114" s="24" t="s">
        <v>34</v>
      </c>
      <c r="E114" s="25">
        <v>2016</v>
      </c>
      <c r="F114" s="18">
        <v>2016</v>
      </c>
      <c r="G114" s="111">
        <v>5019714.7936144304</v>
      </c>
      <c r="H114" s="27" t="s">
        <v>953</v>
      </c>
    </row>
    <row r="115" spans="1:8" ht="56.25" x14ac:dyDescent="0.3">
      <c r="A115" s="16">
        <v>113</v>
      </c>
      <c r="B115" s="22" t="s">
        <v>2502</v>
      </c>
      <c r="C115" s="16" t="s">
        <v>743</v>
      </c>
      <c r="D115" s="24" t="s">
        <v>15</v>
      </c>
      <c r="E115" s="25">
        <v>2016</v>
      </c>
      <c r="F115" s="18">
        <v>2016</v>
      </c>
      <c r="G115" s="111">
        <v>4000085.2261614986</v>
      </c>
      <c r="H115" s="27" t="s">
        <v>911</v>
      </c>
    </row>
    <row r="116" spans="1:8" ht="56.25" x14ac:dyDescent="0.3">
      <c r="A116" s="16">
        <v>114</v>
      </c>
      <c r="B116" s="22" t="s">
        <v>46</v>
      </c>
      <c r="C116" s="16" t="s">
        <v>743</v>
      </c>
      <c r="D116" s="24" t="s">
        <v>9</v>
      </c>
      <c r="E116" s="25">
        <v>2016</v>
      </c>
      <c r="F116" s="18">
        <v>2016</v>
      </c>
      <c r="G116" s="111">
        <v>2509857.3968072152</v>
      </c>
      <c r="H116" s="27" t="s">
        <v>954</v>
      </c>
    </row>
    <row r="117" spans="1:8" ht="56.25" x14ac:dyDescent="0.3">
      <c r="A117" s="16">
        <v>115</v>
      </c>
      <c r="B117" s="22" t="s">
        <v>967</v>
      </c>
      <c r="C117" s="16" t="s">
        <v>743</v>
      </c>
      <c r="D117" s="24" t="s">
        <v>9</v>
      </c>
      <c r="E117" s="25">
        <v>2014</v>
      </c>
      <c r="F117" s="18">
        <v>2017</v>
      </c>
      <c r="G117" s="111">
        <v>9568831.3253275082</v>
      </c>
      <c r="H117" s="27" t="s">
        <v>920</v>
      </c>
    </row>
    <row r="118" spans="1:8" ht="131.25" x14ac:dyDescent="0.3">
      <c r="A118" s="16">
        <v>116</v>
      </c>
      <c r="B118" s="22" t="s">
        <v>2503</v>
      </c>
      <c r="C118" s="16" t="s">
        <v>743</v>
      </c>
      <c r="D118" s="24" t="s">
        <v>40</v>
      </c>
      <c r="E118" s="25">
        <v>2014</v>
      </c>
      <c r="F118" s="18">
        <v>2017</v>
      </c>
      <c r="G118" s="111">
        <v>34196807.031498305</v>
      </c>
      <c r="H118" s="27" t="s">
        <v>969</v>
      </c>
    </row>
    <row r="119" spans="1:8" ht="56.25" x14ac:dyDescent="0.3">
      <c r="A119" s="16">
        <v>117</v>
      </c>
      <c r="B119" s="22" t="s">
        <v>2504</v>
      </c>
      <c r="C119" s="16" t="s">
        <v>743</v>
      </c>
      <c r="D119" s="24" t="s">
        <v>31</v>
      </c>
      <c r="E119" s="25">
        <v>2014</v>
      </c>
      <c r="F119" s="18">
        <v>2017</v>
      </c>
      <c r="G119" s="111">
        <v>43295040.094924465</v>
      </c>
      <c r="H119" s="27" t="s">
        <v>920</v>
      </c>
    </row>
    <row r="120" spans="1:8" ht="56.25" x14ac:dyDescent="0.3">
      <c r="A120" s="16">
        <v>118</v>
      </c>
      <c r="B120" s="22" t="s">
        <v>2505</v>
      </c>
      <c r="C120" s="16" t="s">
        <v>743</v>
      </c>
      <c r="D120" s="24" t="s">
        <v>9</v>
      </c>
      <c r="E120" s="25">
        <v>2015</v>
      </c>
      <c r="F120" s="18">
        <v>2017</v>
      </c>
      <c r="G120" s="111">
        <v>6588375.6666189395</v>
      </c>
      <c r="H120" s="27" t="s">
        <v>970</v>
      </c>
    </row>
    <row r="121" spans="1:8" ht="56.25" x14ac:dyDescent="0.3">
      <c r="A121" s="16">
        <v>119</v>
      </c>
      <c r="B121" s="22" t="s">
        <v>968</v>
      </c>
      <c r="C121" s="16" t="s">
        <v>743</v>
      </c>
      <c r="D121" s="24" t="s">
        <v>15</v>
      </c>
      <c r="E121" s="25">
        <v>2016</v>
      </c>
      <c r="F121" s="18">
        <v>2017</v>
      </c>
      <c r="G121" s="111">
        <v>1411794.7857040586</v>
      </c>
      <c r="H121" s="27" t="s">
        <v>920</v>
      </c>
    </row>
    <row r="122" spans="1:8" ht="56.25" x14ac:dyDescent="0.3">
      <c r="A122" s="16">
        <v>120</v>
      </c>
      <c r="B122" s="22" t="s">
        <v>2506</v>
      </c>
      <c r="C122" s="16" t="s">
        <v>743</v>
      </c>
      <c r="D122" s="24" t="s">
        <v>36</v>
      </c>
      <c r="E122" s="25">
        <v>2016</v>
      </c>
      <c r="F122" s="18">
        <v>2017</v>
      </c>
      <c r="G122" s="111">
        <v>25098573.96807215</v>
      </c>
      <c r="H122" s="27" t="s">
        <v>932</v>
      </c>
    </row>
    <row r="123" spans="1:8" ht="56.25" x14ac:dyDescent="0.3">
      <c r="A123" s="16">
        <v>121</v>
      </c>
      <c r="B123" s="22" t="s">
        <v>2507</v>
      </c>
      <c r="C123" s="16" t="s">
        <v>743</v>
      </c>
      <c r="D123" s="24" t="s">
        <v>31</v>
      </c>
      <c r="E123" s="25">
        <v>2016</v>
      </c>
      <c r="F123" s="18">
        <v>2017</v>
      </c>
      <c r="G123" s="111">
        <v>2196125.2222063132</v>
      </c>
      <c r="H123" s="27" t="s">
        <v>920</v>
      </c>
    </row>
    <row r="124" spans="1:8" ht="56.25" x14ac:dyDescent="0.3">
      <c r="A124" s="16">
        <v>122</v>
      </c>
      <c r="B124" s="22" t="s">
        <v>2508</v>
      </c>
      <c r="C124" s="16" t="s">
        <v>743</v>
      </c>
      <c r="D124" s="24" t="s">
        <v>13</v>
      </c>
      <c r="E124" s="25">
        <v>2016</v>
      </c>
      <c r="F124" s="18">
        <v>2017</v>
      </c>
      <c r="G124" s="111">
        <v>627464.34920180379</v>
      </c>
      <c r="H124" s="27" t="s">
        <v>920</v>
      </c>
    </row>
    <row r="125" spans="1:8" ht="56.25" x14ac:dyDescent="0.3">
      <c r="A125" s="16">
        <v>123</v>
      </c>
      <c r="B125" s="22" t="s">
        <v>2509</v>
      </c>
      <c r="C125" s="16" t="s">
        <v>743</v>
      </c>
      <c r="D125" s="24" t="s">
        <v>13</v>
      </c>
      <c r="E125" s="25">
        <v>2016</v>
      </c>
      <c r="F125" s="18">
        <v>2017</v>
      </c>
      <c r="G125" s="111">
        <v>10980626.111031564</v>
      </c>
      <c r="H125" s="27" t="s">
        <v>920</v>
      </c>
    </row>
    <row r="126" spans="1:8" ht="56.25" x14ac:dyDescent="0.3">
      <c r="A126" s="16">
        <v>124</v>
      </c>
      <c r="B126" s="22" t="s">
        <v>2510</v>
      </c>
      <c r="C126" s="16" t="s">
        <v>743</v>
      </c>
      <c r="D126" s="24" t="s">
        <v>34</v>
      </c>
      <c r="E126" s="25">
        <v>2017</v>
      </c>
      <c r="F126" s="18">
        <v>2017</v>
      </c>
      <c r="G126" s="111">
        <v>23310300.572847005</v>
      </c>
      <c r="H126" s="27" t="s">
        <v>920</v>
      </c>
    </row>
    <row r="127" spans="1:8" ht="37.5" x14ac:dyDescent="0.3">
      <c r="A127" s="16">
        <v>125</v>
      </c>
      <c r="B127" s="22" t="s">
        <v>971</v>
      </c>
      <c r="C127" s="16" t="s">
        <v>743</v>
      </c>
      <c r="D127" s="24" t="s">
        <v>15</v>
      </c>
      <c r="E127" s="25">
        <v>2015</v>
      </c>
      <c r="F127" s="18">
        <v>2018</v>
      </c>
      <c r="G127" s="111">
        <v>238680000</v>
      </c>
      <c r="H127" s="27" t="s">
        <v>973</v>
      </c>
    </row>
    <row r="128" spans="1:8" ht="131.25" x14ac:dyDescent="0.3">
      <c r="A128" s="16">
        <v>126</v>
      </c>
      <c r="B128" s="22" t="s">
        <v>2511</v>
      </c>
      <c r="C128" s="16" t="s">
        <v>743</v>
      </c>
      <c r="D128" s="24" t="s">
        <v>13</v>
      </c>
      <c r="E128" s="25">
        <v>2015</v>
      </c>
      <c r="F128" s="18">
        <v>2018</v>
      </c>
      <c r="G128" s="111">
        <v>79618710.742216364</v>
      </c>
      <c r="H128" s="27" t="s">
        <v>974</v>
      </c>
    </row>
    <row r="129" spans="1:8" ht="37.5" x14ac:dyDescent="0.3">
      <c r="A129" s="16">
        <v>127</v>
      </c>
      <c r="B129" s="22" t="s">
        <v>972</v>
      </c>
      <c r="C129" s="16" t="s">
        <v>743</v>
      </c>
      <c r="D129" s="24" t="s">
        <v>13</v>
      </c>
      <c r="E129" s="25">
        <v>2016</v>
      </c>
      <c r="F129" s="18">
        <v>2018</v>
      </c>
      <c r="G129" s="111">
        <v>171360000</v>
      </c>
      <c r="H129" s="27" t="s">
        <v>975</v>
      </c>
    </row>
    <row r="130" spans="1:8" ht="37.5" x14ac:dyDescent="0.3">
      <c r="A130" s="16">
        <v>128</v>
      </c>
      <c r="B130" s="22" t="s">
        <v>2512</v>
      </c>
      <c r="C130" s="16" t="s">
        <v>743</v>
      </c>
      <c r="D130" s="24" t="s">
        <v>40</v>
      </c>
      <c r="E130" s="25">
        <v>2017</v>
      </c>
      <c r="F130" s="18">
        <v>2018</v>
      </c>
      <c r="G130" s="111">
        <v>4705982.6190135283</v>
      </c>
      <c r="H130" s="27" t="s">
        <v>976</v>
      </c>
    </row>
    <row r="131" spans="1:8" ht="131.25" x14ac:dyDescent="0.3">
      <c r="A131" s="16">
        <v>129</v>
      </c>
      <c r="B131" s="22" t="s">
        <v>2513</v>
      </c>
      <c r="C131" s="16" t="s">
        <v>743</v>
      </c>
      <c r="D131" s="24" t="s">
        <v>34</v>
      </c>
      <c r="E131" s="25">
        <v>2017</v>
      </c>
      <c r="F131" s="18">
        <v>2018</v>
      </c>
      <c r="G131" s="111">
        <v>3921652.1825112738</v>
      </c>
      <c r="H131" s="27" t="s">
        <v>977</v>
      </c>
    </row>
    <row r="132" spans="1:8" ht="131.25" x14ac:dyDescent="0.3">
      <c r="A132" s="16">
        <v>130</v>
      </c>
      <c r="B132" s="22" t="s">
        <v>2514</v>
      </c>
      <c r="C132" s="16" t="s">
        <v>743</v>
      </c>
      <c r="D132" s="24" t="s">
        <v>34</v>
      </c>
      <c r="E132" s="25">
        <v>2017</v>
      </c>
      <c r="F132" s="18">
        <v>2018</v>
      </c>
      <c r="G132" s="111">
        <v>1725526.9603049601</v>
      </c>
      <c r="H132" s="27" t="s">
        <v>978</v>
      </c>
    </row>
    <row r="133" spans="1:8" ht="75" x14ac:dyDescent="0.3">
      <c r="A133" s="16">
        <v>131</v>
      </c>
      <c r="B133" s="22" t="s">
        <v>2515</v>
      </c>
      <c r="C133" s="16" t="s">
        <v>743</v>
      </c>
      <c r="D133" s="24" t="s">
        <v>34</v>
      </c>
      <c r="E133" s="25">
        <v>2017</v>
      </c>
      <c r="F133" s="18">
        <v>2018</v>
      </c>
      <c r="G133" s="111">
        <v>2533766.4029465923</v>
      </c>
      <c r="H133" s="27" t="s">
        <v>1911</v>
      </c>
    </row>
    <row r="134" spans="1:8" ht="75" x14ac:dyDescent="0.3">
      <c r="A134" s="16">
        <v>132</v>
      </c>
      <c r="B134" s="22" t="s">
        <v>2516</v>
      </c>
      <c r="C134" s="16" t="s">
        <v>743</v>
      </c>
      <c r="D134" s="24" t="s">
        <v>34</v>
      </c>
      <c r="E134" s="25">
        <v>2017</v>
      </c>
      <c r="F134" s="18">
        <v>2018</v>
      </c>
      <c r="G134" s="111">
        <v>2533766.4029465923</v>
      </c>
      <c r="H134" s="27" t="s">
        <v>1912</v>
      </c>
    </row>
    <row r="135" spans="1:8" ht="75" x14ac:dyDescent="0.3">
      <c r="A135" s="16">
        <v>133</v>
      </c>
      <c r="B135" s="22" t="s">
        <v>2517</v>
      </c>
      <c r="C135" s="16" t="s">
        <v>743</v>
      </c>
      <c r="D135" s="24" t="s">
        <v>36</v>
      </c>
      <c r="E135" s="25">
        <v>2017</v>
      </c>
      <c r="F135" s="18">
        <v>2018</v>
      </c>
      <c r="G135" s="111">
        <v>14117947.857040586</v>
      </c>
      <c r="H135" s="27" t="s">
        <v>1913</v>
      </c>
    </row>
    <row r="136" spans="1:8" ht="37.5" x14ac:dyDescent="0.3">
      <c r="A136" s="16">
        <v>134</v>
      </c>
      <c r="B136" s="22" t="s">
        <v>2518</v>
      </c>
      <c r="C136" s="16" t="s">
        <v>743</v>
      </c>
      <c r="D136" s="24" t="s">
        <v>40</v>
      </c>
      <c r="E136" s="25">
        <v>2017</v>
      </c>
      <c r="F136" s="18">
        <v>2018</v>
      </c>
      <c r="G136" s="111">
        <v>2823589.5714081172</v>
      </c>
      <c r="H136" s="27" t="s">
        <v>979</v>
      </c>
    </row>
    <row r="137" spans="1:8" ht="75" x14ac:dyDescent="0.3">
      <c r="A137" s="16">
        <v>135</v>
      </c>
      <c r="B137" s="22" t="s">
        <v>2519</v>
      </c>
      <c r="C137" s="16" t="s">
        <v>743</v>
      </c>
      <c r="D137" s="24" t="s">
        <v>34</v>
      </c>
      <c r="E137" s="25">
        <v>2017</v>
      </c>
      <c r="F137" s="18">
        <v>2018</v>
      </c>
      <c r="G137" s="111">
        <v>10353161.761829762</v>
      </c>
      <c r="H137" s="27" t="s">
        <v>1914</v>
      </c>
    </row>
    <row r="138" spans="1:8" ht="75" x14ac:dyDescent="0.3">
      <c r="A138" s="16">
        <v>136</v>
      </c>
      <c r="B138" s="22" t="s">
        <v>2520</v>
      </c>
      <c r="C138" s="16" t="s">
        <v>743</v>
      </c>
      <c r="D138" s="24" t="s">
        <v>33</v>
      </c>
      <c r="E138" s="25">
        <v>2017</v>
      </c>
      <c r="F138" s="18">
        <v>2018</v>
      </c>
      <c r="G138" s="111">
        <v>4392250.4444126263</v>
      </c>
      <c r="H138" s="27" t="s">
        <v>1915</v>
      </c>
    </row>
    <row r="139" spans="1:8" ht="75" x14ac:dyDescent="0.3">
      <c r="A139" s="16">
        <v>137</v>
      </c>
      <c r="B139" s="22" t="s">
        <v>2521</v>
      </c>
      <c r="C139" s="16" t="s">
        <v>743</v>
      </c>
      <c r="D139" s="24" t="s">
        <v>15</v>
      </c>
      <c r="E139" s="25">
        <v>2017</v>
      </c>
      <c r="F139" s="18">
        <v>2018</v>
      </c>
      <c r="G139" s="111">
        <v>4392250.4444126263</v>
      </c>
      <c r="H139" s="27" t="s">
        <v>1916</v>
      </c>
    </row>
    <row r="140" spans="1:8" ht="75" x14ac:dyDescent="0.3">
      <c r="A140" s="16">
        <v>138</v>
      </c>
      <c r="B140" s="22" t="s">
        <v>2522</v>
      </c>
      <c r="C140" s="16" t="s">
        <v>743</v>
      </c>
      <c r="D140" s="24" t="s">
        <v>33</v>
      </c>
      <c r="E140" s="25">
        <v>2017</v>
      </c>
      <c r="F140" s="18">
        <v>2018</v>
      </c>
      <c r="G140" s="111">
        <v>5333446.9682153314</v>
      </c>
      <c r="H140" s="27" t="s">
        <v>1917</v>
      </c>
    </row>
    <row r="141" spans="1:8" ht="56.25" x14ac:dyDescent="0.3">
      <c r="A141" s="16">
        <v>139</v>
      </c>
      <c r="B141" s="22" t="s">
        <v>980</v>
      </c>
      <c r="C141" s="16" t="s">
        <v>743</v>
      </c>
      <c r="D141" s="24" t="s">
        <v>15</v>
      </c>
      <c r="E141" s="25">
        <v>2012</v>
      </c>
      <c r="F141" s="18">
        <v>2019</v>
      </c>
      <c r="G141" s="111">
        <v>93840000</v>
      </c>
      <c r="H141" s="27" t="s">
        <v>981</v>
      </c>
    </row>
    <row r="142" spans="1:8" ht="131.25" x14ac:dyDescent="0.3">
      <c r="A142" s="16">
        <v>140</v>
      </c>
      <c r="B142" s="22" t="s">
        <v>2523</v>
      </c>
      <c r="C142" s="16" t="s">
        <v>743</v>
      </c>
      <c r="D142" s="24" t="s">
        <v>13</v>
      </c>
      <c r="E142" s="25">
        <v>2017</v>
      </c>
      <c r="F142" s="18">
        <v>2019</v>
      </c>
      <c r="G142" s="111">
        <v>8384942.0489926971</v>
      </c>
      <c r="H142" s="27" t="s">
        <v>982</v>
      </c>
    </row>
    <row r="143" spans="1:8" ht="131.25" x14ac:dyDescent="0.3">
      <c r="A143" s="16">
        <v>141</v>
      </c>
      <c r="B143" s="22" t="s">
        <v>2524</v>
      </c>
      <c r="C143" s="16" t="s">
        <v>743</v>
      </c>
      <c r="D143" s="24" t="s">
        <v>40</v>
      </c>
      <c r="E143" s="25">
        <v>2017</v>
      </c>
      <c r="F143" s="18">
        <v>2019</v>
      </c>
      <c r="G143" s="111">
        <v>37064319.107350551</v>
      </c>
      <c r="H143" s="27" t="s">
        <v>983</v>
      </c>
    </row>
    <row r="144" spans="1:8" ht="131.25" x14ac:dyDescent="0.3">
      <c r="A144" s="16">
        <v>142</v>
      </c>
      <c r="B144" s="22" t="s">
        <v>2525</v>
      </c>
      <c r="C144" s="16" t="s">
        <v>743</v>
      </c>
      <c r="D144" s="24" t="s">
        <v>34</v>
      </c>
      <c r="E144" s="25">
        <v>2017</v>
      </c>
      <c r="F144" s="18">
        <v>2019</v>
      </c>
      <c r="G144" s="111">
        <v>54903130.555157825</v>
      </c>
      <c r="H144" s="27" t="s">
        <v>984</v>
      </c>
    </row>
    <row r="145" spans="1:8" ht="37.5" x14ac:dyDescent="0.3">
      <c r="A145" s="16">
        <v>143</v>
      </c>
      <c r="B145" s="22" t="s">
        <v>2526</v>
      </c>
      <c r="C145" s="16" t="s">
        <v>743</v>
      </c>
      <c r="D145" s="24" t="s">
        <v>15</v>
      </c>
      <c r="E145" s="25">
        <v>2018</v>
      </c>
      <c r="F145" s="18">
        <v>2019</v>
      </c>
      <c r="G145" s="111">
        <v>30077459.133597061</v>
      </c>
      <c r="H145" s="27" t="s">
        <v>1482</v>
      </c>
    </row>
    <row r="146" spans="1:8" ht="56.25" x14ac:dyDescent="0.3">
      <c r="A146" s="16">
        <v>144</v>
      </c>
      <c r="B146" s="22" t="s">
        <v>2527</v>
      </c>
      <c r="C146" s="16" t="s">
        <v>743</v>
      </c>
      <c r="D146" s="24" t="s">
        <v>6</v>
      </c>
      <c r="E146" s="25">
        <v>2018</v>
      </c>
      <c r="F146" s="18">
        <v>2019</v>
      </c>
      <c r="G146" s="111">
        <v>43363007.556116953</v>
      </c>
      <c r="H146" s="27" t="s">
        <v>920</v>
      </c>
    </row>
    <row r="147" spans="1:8" ht="93.75" x14ac:dyDescent="0.3">
      <c r="A147" s="16">
        <v>145</v>
      </c>
      <c r="B147" s="22" t="s">
        <v>2528</v>
      </c>
      <c r="C147" s="16" t="s">
        <v>743</v>
      </c>
      <c r="D147" s="24" t="s">
        <v>15</v>
      </c>
      <c r="E147" s="25">
        <v>2013</v>
      </c>
      <c r="F147" s="18">
        <v>2020</v>
      </c>
      <c r="G147" s="111">
        <v>150960000</v>
      </c>
      <c r="H147" s="27" t="s">
        <v>1918</v>
      </c>
    </row>
    <row r="148" spans="1:8" ht="75" x14ac:dyDescent="0.3">
      <c r="A148" s="16">
        <v>146</v>
      </c>
      <c r="B148" s="22" t="s">
        <v>2529</v>
      </c>
      <c r="C148" s="16" t="s">
        <v>743</v>
      </c>
      <c r="D148" s="24" t="s">
        <v>35</v>
      </c>
      <c r="E148" s="25">
        <v>2014</v>
      </c>
      <c r="F148" s="18">
        <v>2020</v>
      </c>
      <c r="G148" s="111">
        <v>60268044.860485628</v>
      </c>
      <c r="H148" s="27" t="s">
        <v>1919</v>
      </c>
    </row>
    <row r="149" spans="1:8" ht="75" x14ac:dyDescent="0.3">
      <c r="A149" s="16">
        <v>147</v>
      </c>
      <c r="B149" s="22" t="s">
        <v>2530</v>
      </c>
      <c r="C149" s="16" t="s">
        <v>743</v>
      </c>
      <c r="D149" s="24" t="s">
        <v>33</v>
      </c>
      <c r="E149" s="25">
        <v>2017</v>
      </c>
      <c r="F149" s="18">
        <v>2020</v>
      </c>
      <c r="G149" s="111">
        <v>11803472.400835656</v>
      </c>
      <c r="H149" s="27" t="s">
        <v>986</v>
      </c>
    </row>
    <row r="150" spans="1:8" ht="75" x14ac:dyDescent="0.3">
      <c r="A150" s="16">
        <v>148</v>
      </c>
      <c r="B150" s="22" t="s">
        <v>2531</v>
      </c>
      <c r="C150" s="16" t="s">
        <v>743</v>
      </c>
      <c r="D150" s="24" t="s">
        <v>40</v>
      </c>
      <c r="E150" s="25">
        <v>2017</v>
      </c>
      <c r="F150" s="18">
        <v>2020</v>
      </c>
      <c r="G150" s="111">
        <v>5668125.9943404207</v>
      </c>
      <c r="H150" s="27" t="s">
        <v>987</v>
      </c>
    </row>
    <row r="151" spans="1:8" ht="75" x14ac:dyDescent="0.3">
      <c r="A151" s="16">
        <v>149</v>
      </c>
      <c r="B151" s="22" t="s">
        <v>2532</v>
      </c>
      <c r="C151" s="16" t="s">
        <v>743</v>
      </c>
      <c r="D151" s="24" t="s">
        <v>40</v>
      </c>
      <c r="E151" s="25">
        <v>2017</v>
      </c>
      <c r="F151" s="18">
        <v>2020</v>
      </c>
      <c r="G151" s="111">
        <v>6578171.5276400447</v>
      </c>
      <c r="H151" s="27" t="s">
        <v>987</v>
      </c>
    </row>
    <row r="152" spans="1:8" ht="75" x14ac:dyDescent="0.3">
      <c r="A152" s="16">
        <v>150</v>
      </c>
      <c r="B152" s="22" t="s">
        <v>2533</v>
      </c>
      <c r="C152" s="16" t="s">
        <v>743</v>
      </c>
      <c r="D152" s="24" t="s">
        <v>13</v>
      </c>
      <c r="E152" s="25">
        <v>2017</v>
      </c>
      <c r="F152" s="18">
        <v>2020</v>
      </c>
      <c r="G152" s="111">
        <v>12489900</v>
      </c>
      <c r="H152" s="27" t="s">
        <v>3076</v>
      </c>
    </row>
    <row r="153" spans="1:8" ht="75" x14ac:dyDescent="0.3">
      <c r="A153" s="16">
        <v>151</v>
      </c>
      <c r="B153" s="22" t="s">
        <v>2534</v>
      </c>
      <c r="C153" s="16" t="s">
        <v>743</v>
      </c>
      <c r="D153" s="24" t="s">
        <v>14</v>
      </c>
      <c r="E153" s="25">
        <v>2017</v>
      </c>
      <c r="F153" s="18">
        <v>2020</v>
      </c>
      <c r="G153" s="111">
        <v>10482346.213591296</v>
      </c>
      <c r="H153" s="27" t="s">
        <v>3077</v>
      </c>
    </row>
    <row r="154" spans="1:8" ht="75" x14ac:dyDescent="0.3">
      <c r="A154" s="16">
        <v>152</v>
      </c>
      <c r="B154" s="22" t="s">
        <v>2535</v>
      </c>
      <c r="C154" s="16" t="s">
        <v>743</v>
      </c>
      <c r="D154" s="24" t="s">
        <v>13</v>
      </c>
      <c r="E154" s="25">
        <v>2017</v>
      </c>
      <c r="F154" s="18">
        <v>2020</v>
      </c>
      <c r="G154" s="111">
        <v>7869751.9873414021</v>
      </c>
      <c r="H154" s="27" t="s">
        <v>3078</v>
      </c>
    </row>
    <row r="155" spans="1:8" ht="75" x14ac:dyDescent="0.3">
      <c r="A155" s="16">
        <v>153</v>
      </c>
      <c r="B155" s="22" t="s">
        <v>985</v>
      </c>
      <c r="C155" s="16" t="s">
        <v>743</v>
      </c>
      <c r="D155" s="24" t="s">
        <v>13</v>
      </c>
      <c r="E155" s="25">
        <v>2017</v>
      </c>
      <c r="F155" s="18">
        <v>2020</v>
      </c>
      <c r="G155" s="111">
        <v>14816877.781181686</v>
      </c>
      <c r="H155" s="27" t="s">
        <v>3078</v>
      </c>
    </row>
    <row r="156" spans="1:8" x14ac:dyDescent="0.3">
      <c r="A156" s="16">
        <v>154</v>
      </c>
      <c r="B156" s="22" t="s">
        <v>3079</v>
      </c>
      <c r="C156" s="16" t="s">
        <v>743</v>
      </c>
      <c r="D156" s="24" t="s">
        <v>13</v>
      </c>
      <c r="E156" s="25">
        <v>2017</v>
      </c>
      <c r="F156" s="18">
        <v>2020</v>
      </c>
      <c r="G156" s="111">
        <v>38760000</v>
      </c>
      <c r="H156" s="27" t="s">
        <v>3080</v>
      </c>
    </row>
    <row r="157" spans="1:8" ht="37.5" x14ac:dyDescent="0.3">
      <c r="A157" s="16">
        <v>155</v>
      </c>
      <c r="B157" s="22" t="s">
        <v>3081</v>
      </c>
      <c r="C157" s="16" t="s">
        <v>743</v>
      </c>
      <c r="D157" s="24" t="s">
        <v>15</v>
      </c>
      <c r="E157" s="25">
        <v>2010</v>
      </c>
      <c r="F157" s="18">
        <v>2020</v>
      </c>
      <c r="G157" s="111">
        <v>13260000</v>
      </c>
      <c r="H157" s="27" t="s">
        <v>3082</v>
      </c>
    </row>
    <row r="158" spans="1:8" x14ac:dyDescent="0.3">
      <c r="A158" s="16">
        <v>156</v>
      </c>
      <c r="B158" s="22" t="s">
        <v>2536</v>
      </c>
      <c r="C158" s="16" t="s">
        <v>743</v>
      </c>
      <c r="D158" s="24" t="s">
        <v>15</v>
      </c>
      <c r="E158" s="25">
        <v>2017</v>
      </c>
      <c r="F158" s="18">
        <v>2021</v>
      </c>
      <c r="G158" s="111">
        <v>7999815.3712198604</v>
      </c>
      <c r="H158" s="27" t="s">
        <v>1681</v>
      </c>
    </row>
    <row r="159" spans="1:8" x14ac:dyDescent="0.3">
      <c r="A159" s="16">
        <v>157</v>
      </c>
      <c r="B159" s="22" t="s">
        <v>49</v>
      </c>
      <c r="C159" s="16" t="s">
        <v>743</v>
      </c>
      <c r="D159" s="24" t="s">
        <v>36</v>
      </c>
      <c r="E159" s="25">
        <v>2017</v>
      </c>
      <c r="F159" s="18">
        <v>2021</v>
      </c>
      <c r="G159" s="111">
        <v>28345004.624664534</v>
      </c>
      <c r="H159" s="27" t="s">
        <v>1814</v>
      </c>
    </row>
    <row r="160" spans="1:8" x14ac:dyDescent="0.3">
      <c r="A160" s="16">
        <v>158</v>
      </c>
      <c r="B160" s="22" t="s">
        <v>3083</v>
      </c>
      <c r="C160" s="16" t="s">
        <v>743</v>
      </c>
      <c r="D160" s="24" t="s">
        <v>35</v>
      </c>
      <c r="E160" s="25">
        <v>2017</v>
      </c>
      <c r="F160" s="18">
        <v>2021</v>
      </c>
      <c r="G160" s="111">
        <v>4590000</v>
      </c>
      <c r="H160" s="27" t="s">
        <v>3084</v>
      </c>
    </row>
    <row r="161" spans="1:8" ht="37.5" x14ac:dyDescent="0.3">
      <c r="A161" s="16">
        <v>159</v>
      </c>
      <c r="B161" s="22" t="s">
        <v>3181</v>
      </c>
      <c r="C161" s="16" t="s">
        <v>743</v>
      </c>
      <c r="D161" s="24" t="s">
        <v>35</v>
      </c>
      <c r="E161" s="25">
        <v>2017</v>
      </c>
      <c r="F161" s="18">
        <v>2021</v>
      </c>
      <c r="G161" s="111">
        <v>5610000</v>
      </c>
      <c r="H161" s="27" t="s">
        <v>3085</v>
      </c>
    </row>
    <row r="162" spans="1:8" ht="37.5" x14ac:dyDescent="0.3">
      <c r="A162" s="16">
        <v>160</v>
      </c>
      <c r="B162" s="66" t="s">
        <v>3178</v>
      </c>
      <c r="C162" s="16" t="s">
        <v>743</v>
      </c>
      <c r="D162" s="108" t="s">
        <v>40</v>
      </c>
      <c r="E162" s="51">
        <v>2017</v>
      </c>
      <c r="F162" s="60">
        <v>2022</v>
      </c>
      <c r="G162" s="52">
        <v>79560000</v>
      </c>
      <c r="H162" s="27" t="s">
        <v>3086</v>
      </c>
    </row>
    <row r="163" spans="1:8" x14ac:dyDescent="0.3">
      <c r="A163" s="16">
        <v>161</v>
      </c>
      <c r="B163" s="66" t="s">
        <v>3087</v>
      </c>
      <c r="C163" s="16" t="s">
        <v>743</v>
      </c>
      <c r="D163" s="108" t="s">
        <v>30</v>
      </c>
      <c r="E163" s="51">
        <v>2019</v>
      </c>
      <c r="F163" s="60">
        <v>2022</v>
      </c>
      <c r="G163" s="52">
        <v>86700000</v>
      </c>
      <c r="H163" s="27" t="s">
        <v>3088</v>
      </c>
    </row>
    <row r="164" spans="1:8" ht="37.5" x14ac:dyDescent="0.3">
      <c r="A164" s="16">
        <v>162</v>
      </c>
      <c r="B164" s="66" t="s">
        <v>2901</v>
      </c>
      <c r="C164" s="16" t="s">
        <v>743</v>
      </c>
      <c r="D164" s="108" t="s">
        <v>13</v>
      </c>
      <c r="E164" s="51">
        <v>2022</v>
      </c>
      <c r="F164" s="60">
        <v>2022</v>
      </c>
      <c r="G164" s="52">
        <v>250972932.90000001</v>
      </c>
      <c r="H164" s="27" t="s">
        <v>3089</v>
      </c>
    </row>
    <row r="165" spans="1:8" ht="37.5" x14ac:dyDescent="0.3">
      <c r="A165" s="16">
        <v>163</v>
      </c>
      <c r="B165" s="22" t="s">
        <v>3090</v>
      </c>
      <c r="C165" s="16" t="s">
        <v>743</v>
      </c>
      <c r="D165" s="24" t="s">
        <v>34</v>
      </c>
      <c r="E165" s="25">
        <v>2018</v>
      </c>
      <c r="F165" s="18">
        <v>2022</v>
      </c>
      <c r="G165" s="61">
        <v>800700000</v>
      </c>
      <c r="H165" s="27" t="s">
        <v>2537</v>
      </c>
    </row>
    <row r="166" spans="1:8" ht="37.5" x14ac:dyDescent="0.3">
      <c r="A166" s="16">
        <v>164</v>
      </c>
      <c r="B166" s="22" t="s">
        <v>3091</v>
      </c>
      <c r="C166" s="16" t="s">
        <v>743</v>
      </c>
      <c r="D166" s="24" t="s">
        <v>14</v>
      </c>
      <c r="E166" s="25">
        <v>2018</v>
      </c>
      <c r="F166" s="18">
        <v>2022</v>
      </c>
      <c r="G166" s="112">
        <v>666060000</v>
      </c>
      <c r="H166" s="27" t="s">
        <v>2537</v>
      </c>
    </row>
    <row r="167" spans="1:8" ht="37.5" x14ac:dyDescent="0.3">
      <c r="A167" s="16">
        <v>165</v>
      </c>
      <c r="B167" s="15" t="s">
        <v>2342</v>
      </c>
      <c r="C167" s="16" t="s">
        <v>743</v>
      </c>
      <c r="D167" s="17" t="s">
        <v>33</v>
      </c>
      <c r="E167" s="18">
        <v>2017</v>
      </c>
      <c r="F167" s="18">
        <v>2022</v>
      </c>
      <c r="G167" s="61">
        <v>1224000000</v>
      </c>
      <c r="H167" s="15" t="s">
        <v>2537</v>
      </c>
    </row>
    <row r="168" spans="1:8" ht="37.5" x14ac:dyDescent="0.3">
      <c r="A168" s="16">
        <v>166</v>
      </c>
      <c r="B168" s="15" t="s">
        <v>3183</v>
      </c>
      <c r="C168" s="16" t="s">
        <v>743</v>
      </c>
      <c r="D168" s="17" t="s">
        <v>9</v>
      </c>
      <c r="E168" s="18">
        <v>2016</v>
      </c>
      <c r="F168" s="18">
        <v>2022</v>
      </c>
      <c r="G168" s="61">
        <v>80719887.900000006</v>
      </c>
      <c r="H168" s="15" t="s">
        <v>2537</v>
      </c>
    </row>
    <row r="169" spans="1:8" ht="112.5" x14ac:dyDescent="0.3">
      <c r="A169" s="16">
        <v>167</v>
      </c>
      <c r="B169" s="15" t="s">
        <v>3215</v>
      </c>
      <c r="C169" s="16" t="s">
        <v>743</v>
      </c>
      <c r="D169" s="17" t="s">
        <v>31</v>
      </c>
      <c r="E169" s="18">
        <v>2016</v>
      </c>
      <c r="F169" s="18">
        <v>2023</v>
      </c>
      <c r="G169" s="61">
        <v>2229563</v>
      </c>
      <c r="H169" s="15" t="s">
        <v>3223</v>
      </c>
    </row>
    <row r="170" spans="1:8" ht="112.5" x14ac:dyDescent="0.3">
      <c r="A170" s="16">
        <v>168</v>
      </c>
      <c r="B170" s="15" t="s">
        <v>3216</v>
      </c>
      <c r="C170" s="16" t="s">
        <v>743</v>
      </c>
      <c r="D170" s="17" t="s">
        <v>34</v>
      </c>
      <c r="E170" s="18">
        <v>2016</v>
      </c>
      <c r="F170" s="18">
        <v>2023</v>
      </c>
      <c r="G170" s="61">
        <v>2194563</v>
      </c>
      <c r="H170" s="15" t="s">
        <v>3223</v>
      </c>
    </row>
    <row r="171" spans="1:8" ht="112.5" x14ac:dyDescent="0.3">
      <c r="A171" s="16">
        <v>169</v>
      </c>
      <c r="B171" s="15" t="s">
        <v>3217</v>
      </c>
      <c r="C171" s="16" t="s">
        <v>743</v>
      </c>
      <c r="D171" s="17" t="s">
        <v>35</v>
      </c>
      <c r="E171" s="18">
        <v>2016</v>
      </c>
      <c r="F171" s="18">
        <v>2023</v>
      </c>
      <c r="G171" s="61">
        <v>2229563</v>
      </c>
      <c r="H171" s="15" t="s">
        <v>3223</v>
      </c>
    </row>
    <row r="172" spans="1:8" ht="131.25" x14ac:dyDescent="0.3">
      <c r="A172" s="16">
        <v>170</v>
      </c>
      <c r="B172" s="15" t="s">
        <v>3218</v>
      </c>
      <c r="C172" s="16" t="s">
        <v>743</v>
      </c>
      <c r="D172" s="17" t="s">
        <v>13</v>
      </c>
      <c r="E172" s="18">
        <v>2016</v>
      </c>
      <c r="F172" s="18">
        <v>2023</v>
      </c>
      <c r="G172" s="61">
        <v>4542114</v>
      </c>
      <c r="H172" s="15" t="s">
        <v>3223</v>
      </c>
    </row>
    <row r="173" spans="1:8" ht="131.25" x14ac:dyDescent="0.3">
      <c r="A173" s="16">
        <v>171</v>
      </c>
      <c r="B173" s="15" t="s">
        <v>3219</v>
      </c>
      <c r="C173" s="16" t="s">
        <v>743</v>
      </c>
      <c r="D173" s="17" t="s">
        <v>14</v>
      </c>
      <c r="E173" s="18">
        <v>2016</v>
      </c>
      <c r="F173" s="18">
        <v>2023</v>
      </c>
      <c r="G173" s="61">
        <v>4542114</v>
      </c>
      <c r="H173" s="15" t="s">
        <v>3223</v>
      </c>
    </row>
    <row r="174" spans="1:8" ht="56.25" x14ac:dyDescent="0.3">
      <c r="A174" s="16">
        <v>172</v>
      </c>
      <c r="B174" s="15" t="s">
        <v>3203</v>
      </c>
      <c r="C174" s="16" t="s">
        <v>743</v>
      </c>
      <c r="D174" s="17" t="s">
        <v>9</v>
      </c>
      <c r="E174" s="18">
        <v>2018</v>
      </c>
      <c r="F174" s="18">
        <v>2023</v>
      </c>
      <c r="G174" s="61">
        <v>75493226</v>
      </c>
      <c r="H174" s="15"/>
    </row>
    <row r="175" spans="1:8" ht="37.5" x14ac:dyDescent="0.3">
      <c r="A175" s="16">
        <v>173</v>
      </c>
      <c r="B175" s="15" t="s">
        <v>3224</v>
      </c>
      <c r="C175" s="16" t="s">
        <v>743</v>
      </c>
      <c r="D175" s="17" t="s">
        <v>34</v>
      </c>
      <c r="E175" s="18">
        <v>2017</v>
      </c>
      <c r="F175" s="18">
        <v>2023</v>
      </c>
      <c r="G175" s="61">
        <v>45245777</v>
      </c>
      <c r="H175" s="15"/>
    </row>
    <row r="176" spans="1:8" ht="37.5" x14ac:dyDescent="0.3">
      <c r="A176" s="16">
        <v>174</v>
      </c>
      <c r="B176" s="15" t="s">
        <v>3220</v>
      </c>
      <c r="C176" s="16" t="s">
        <v>743</v>
      </c>
      <c r="D176" s="17" t="s">
        <v>15</v>
      </c>
      <c r="E176" s="18">
        <v>2022</v>
      </c>
      <c r="F176" s="18">
        <v>2023</v>
      </c>
      <c r="G176" s="61">
        <v>20342024</v>
      </c>
      <c r="H176" s="15"/>
    </row>
    <row r="177" spans="1:8" ht="93.75" x14ac:dyDescent="0.3">
      <c r="A177" s="16">
        <v>175</v>
      </c>
      <c r="B177" s="15" t="s">
        <v>3221</v>
      </c>
      <c r="C177" s="16" t="s">
        <v>743</v>
      </c>
      <c r="D177" s="17" t="s">
        <v>15</v>
      </c>
      <c r="E177" s="18">
        <v>2023</v>
      </c>
      <c r="F177" s="18">
        <v>2023</v>
      </c>
      <c r="G177" s="61">
        <v>4879890</v>
      </c>
      <c r="H177" s="15"/>
    </row>
    <row r="178" spans="1:8" ht="56.25" x14ac:dyDescent="0.3">
      <c r="A178" s="16">
        <v>176</v>
      </c>
      <c r="B178" s="15" t="s">
        <v>3204</v>
      </c>
      <c r="C178" s="16" t="s">
        <v>743</v>
      </c>
      <c r="D178" s="17" t="s">
        <v>15</v>
      </c>
      <c r="E178" s="18">
        <v>2021</v>
      </c>
      <c r="F178" s="18">
        <v>2023</v>
      </c>
      <c r="G178" s="61">
        <v>20471055</v>
      </c>
      <c r="H178" s="15"/>
    </row>
    <row r="179" spans="1:8" ht="93.75" x14ac:dyDescent="0.3">
      <c r="A179" s="16">
        <v>177</v>
      </c>
      <c r="B179" s="15" t="s">
        <v>3222</v>
      </c>
      <c r="C179" s="16" t="s">
        <v>743</v>
      </c>
      <c r="D179" s="44" t="s">
        <v>3254</v>
      </c>
      <c r="E179" s="18">
        <v>2022</v>
      </c>
      <c r="F179" s="18">
        <v>2023</v>
      </c>
      <c r="G179" s="61">
        <v>1048888</v>
      </c>
      <c r="H179" s="15"/>
    </row>
    <row r="180" spans="1:8" ht="22.5" x14ac:dyDescent="0.45">
      <c r="A180" s="7"/>
      <c r="B180" s="7"/>
      <c r="C180" s="7"/>
      <c r="D180" s="8"/>
      <c r="E180" s="8"/>
      <c r="F180" s="8"/>
      <c r="G180" s="166">
        <f>SUM(G3:G179)</f>
        <v>8224839613.5065613</v>
      </c>
      <c r="H180" s="9"/>
    </row>
  </sheetData>
  <sortState ref="B4:H100">
    <sortCondition ref="F4:F100"/>
  </sortState>
  <mergeCells count="1">
    <mergeCell ref="A1:H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topLeftCell="A55" zoomScale="84" zoomScaleNormal="84" workbookViewId="0">
      <selection activeCell="D57" sqref="D57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5" style="8" customWidth="1"/>
    <col min="6" max="6" width="10.85546875" style="8" customWidth="1"/>
    <col min="7" max="7" width="16.5703125" style="8" customWidth="1"/>
    <col min="8" max="8" width="14" style="9" customWidth="1"/>
    <col min="9" max="9" width="17" style="7" customWidth="1"/>
    <col min="10" max="16384" width="9.140625" style="7"/>
  </cols>
  <sheetData>
    <row r="1" spans="1:9" s="28" customFormat="1" ht="24.75" x14ac:dyDescent="0.4">
      <c r="A1" s="214" t="s">
        <v>628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56.25" x14ac:dyDescent="0.25">
      <c r="A3" s="14">
        <v>1</v>
      </c>
      <c r="B3" s="58" t="s">
        <v>1327</v>
      </c>
      <c r="C3" s="59" t="s">
        <v>674</v>
      </c>
      <c r="D3" s="59" t="s">
        <v>41</v>
      </c>
      <c r="E3" s="60">
        <v>2000</v>
      </c>
      <c r="F3" s="60">
        <v>2007</v>
      </c>
      <c r="G3" s="61">
        <v>3434000</v>
      </c>
      <c r="H3" s="185">
        <f>PRODUCT(G3,13.359)</f>
        <v>45874806</v>
      </c>
      <c r="I3" s="62" t="s">
        <v>1483</v>
      </c>
    </row>
    <row r="4" spans="1:9" s="30" customFormat="1" ht="75" x14ac:dyDescent="0.25">
      <c r="A4" s="14">
        <v>2</v>
      </c>
      <c r="B4" s="58" t="s">
        <v>1309</v>
      </c>
      <c r="C4" s="59" t="s">
        <v>674</v>
      </c>
      <c r="D4" s="59" t="s">
        <v>1299</v>
      </c>
      <c r="E4" s="60">
        <v>2008</v>
      </c>
      <c r="F4" s="60">
        <v>2010</v>
      </c>
      <c r="G4" s="61">
        <v>4243280</v>
      </c>
      <c r="H4" s="185">
        <f>PRODUCT(G4,11.174)</f>
        <v>47414410.719999999</v>
      </c>
      <c r="I4" s="62" t="s">
        <v>1937</v>
      </c>
    </row>
    <row r="5" spans="1:9" s="30" customFormat="1" ht="56.25" x14ac:dyDescent="0.25">
      <c r="A5" s="14">
        <v>3</v>
      </c>
      <c r="B5" s="58" t="s">
        <v>1328</v>
      </c>
      <c r="C5" s="59" t="s">
        <v>674</v>
      </c>
      <c r="D5" s="59" t="s">
        <v>40</v>
      </c>
      <c r="E5" s="60">
        <v>2009</v>
      </c>
      <c r="F5" s="60">
        <v>2010</v>
      </c>
      <c r="G5" s="61">
        <v>528286</v>
      </c>
      <c r="H5" s="185">
        <f>PRODUCT(G5,11.174)</f>
        <v>5903067.7639999995</v>
      </c>
      <c r="I5" s="62" t="s">
        <v>7</v>
      </c>
    </row>
    <row r="6" spans="1:9" s="30" customFormat="1" ht="93.75" x14ac:dyDescent="0.25">
      <c r="A6" s="14">
        <v>4</v>
      </c>
      <c r="B6" s="58" t="s">
        <v>1310</v>
      </c>
      <c r="C6" s="59" t="s">
        <v>674</v>
      </c>
      <c r="D6" s="59" t="s">
        <v>1299</v>
      </c>
      <c r="E6" s="60">
        <v>2011</v>
      </c>
      <c r="F6" s="60">
        <v>2012</v>
      </c>
      <c r="G6" s="61">
        <v>1006489</v>
      </c>
      <c r="H6" s="185">
        <f>PRODUCT(G6,10.555)</f>
        <v>10623491.395</v>
      </c>
      <c r="I6" s="62" t="s">
        <v>2891</v>
      </c>
    </row>
    <row r="7" spans="1:9" s="30" customFormat="1" ht="75" x14ac:dyDescent="0.25">
      <c r="A7" s="14">
        <v>5</v>
      </c>
      <c r="B7" s="58" t="s">
        <v>1311</v>
      </c>
      <c r="C7" s="59" t="s">
        <v>674</v>
      </c>
      <c r="D7" s="59" t="s">
        <v>1299</v>
      </c>
      <c r="E7" s="60">
        <v>2012</v>
      </c>
      <c r="F7" s="60">
        <v>2013</v>
      </c>
      <c r="G7" s="61">
        <v>1971975</v>
      </c>
      <c r="H7" s="185">
        <f>PRODUCT(G7,10.042)</f>
        <v>19802572.949999999</v>
      </c>
      <c r="I7" s="62" t="s">
        <v>1938</v>
      </c>
    </row>
    <row r="8" spans="1:9" s="30" customFormat="1" ht="56.25" x14ac:dyDescent="0.25">
      <c r="A8" s="14">
        <v>6</v>
      </c>
      <c r="B8" s="58" t="s">
        <v>1312</v>
      </c>
      <c r="C8" s="59" t="s">
        <v>674</v>
      </c>
      <c r="D8" s="59" t="s">
        <v>1300</v>
      </c>
      <c r="E8" s="60">
        <v>2013</v>
      </c>
      <c r="F8" s="60">
        <v>2013</v>
      </c>
      <c r="G8" s="61">
        <v>1085319</v>
      </c>
      <c r="H8" s="185">
        <f>PRODUCT(G8,10.042)</f>
        <v>10898773.398</v>
      </c>
      <c r="I8" s="62" t="s">
        <v>1484</v>
      </c>
    </row>
    <row r="9" spans="1:9" s="30" customFormat="1" ht="187.5" x14ac:dyDescent="0.25">
      <c r="A9" s="14">
        <v>7</v>
      </c>
      <c r="B9" s="58" t="s">
        <v>1313</v>
      </c>
      <c r="C9" s="59" t="s">
        <v>674</v>
      </c>
      <c r="D9" s="59" t="s">
        <v>1301</v>
      </c>
      <c r="E9" s="60">
        <v>2013</v>
      </c>
      <c r="F9" s="60">
        <v>2014</v>
      </c>
      <c r="G9" s="61">
        <v>3108410</v>
      </c>
      <c r="H9" s="185">
        <f>PRODUCT(G9,9.191)</f>
        <v>28569396.310000002</v>
      </c>
      <c r="I9" s="62" t="s">
        <v>2538</v>
      </c>
    </row>
    <row r="10" spans="1:9" s="30" customFormat="1" ht="37.5" x14ac:dyDescent="0.25">
      <c r="A10" s="14">
        <v>8</v>
      </c>
      <c r="B10" s="58" t="s">
        <v>1314</v>
      </c>
      <c r="C10" s="59" t="s">
        <v>674</v>
      </c>
      <c r="D10" s="59" t="s">
        <v>6</v>
      </c>
      <c r="E10" s="60">
        <v>2015</v>
      </c>
      <c r="F10" s="60">
        <v>2015</v>
      </c>
      <c r="G10" s="61">
        <v>82482</v>
      </c>
      <c r="H10" s="185">
        <f>PRODUCT(G10,8.568)</f>
        <v>706705.77599999995</v>
      </c>
      <c r="I10" s="62" t="s">
        <v>1485</v>
      </c>
    </row>
    <row r="11" spans="1:9" s="30" customFormat="1" ht="75" x14ac:dyDescent="0.25">
      <c r="A11" s="14">
        <v>9</v>
      </c>
      <c r="B11" s="58" t="s">
        <v>1315</v>
      </c>
      <c r="C11" s="59" t="s">
        <v>674</v>
      </c>
      <c r="D11" s="59" t="s">
        <v>15</v>
      </c>
      <c r="E11" s="60">
        <v>2016</v>
      </c>
      <c r="F11" s="60">
        <v>2017</v>
      </c>
      <c r="G11" s="61">
        <v>113575</v>
      </c>
      <c r="H11" s="185">
        <f>PRODUCT(G11,7.241)</f>
        <v>822396.57499999995</v>
      </c>
      <c r="I11" s="62" t="s">
        <v>1939</v>
      </c>
    </row>
    <row r="12" spans="1:9" ht="75" x14ac:dyDescent="0.45">
      <c r="A12" s="14">
        <v>10</v>
      </c>
      <c r="B12" s="58" t="s">
        <v>2892</v>
      </c>
      <c r="C12" s="59" t="s">
        <v>674</v>
      </c>
      <c r="D12" s="59" t="s">
        <v>41</v>
      </c>
      <c r="E12" s="60">
        <v>2016</v>
      </c>
      <c r="F12" s="60">
        <v>2017</v>
      </c>
      <c r="G12" s="61">
        <v>70071</v>
      </c>
      <c r="H12" s="185">
        <f>PRODUCT(G12,7.241)</f>
        <v>507384.11099999998</v>
      </c>
      <c r="I12" s="62" t="s">
        <v>2539</v>
      </c>
    </row>
    <row r="13" spans="1:9" ht="131.25" x14ac:dyDescent="0.45">
      <c r="A13" s="14">
        <v>11</v>
      </c>
      <c r="B13" s="58" t="s">
        <v>1316</v>
      </c>
      <c r="C13" s="59" t="s">
        <v>674</v>
      </c>
      <c r="D13" s="59" t="s">
        <v>1302</v>
      </c>
      <c r="E13" s="60">
        <v>2016</v>
      </c>
      <c r="F13" s="60">
        <v>2017</v>
      </c>
      <c r="G13" s="61">
        <v>647113</v>
      </c>
      <c r="H13" s="185">
        <f>PRODUCT(G13,7.241)</f>
        <v>4685745.233</v>
      </c>
      <c r="I13" s="62" t="s">
        <v>18</v>
      </c>
    </row>
    <row r="14" spans="1:9" ht="112.5" x14ac:dyDescent="0.45">
      <c r="A14" s="14">
        <v>12</v>
      </c>
      <c r="B14" s="58" t="s">
        <v>2893</v>
      </c>
      <c r="C14" s="59" t="s">
        <v>674</v>
      </c>
      <c r="D14" s="59" t="s">
        <v>1303</v>
      </c>
      <c r="E14" s="60">
        <v>2016</v>
      </c>
      <c r="F14" s="60">
        <v>2017</v>
      </c>
      <c r="G14" s="61">
        <v>293820</v>
      </c>
      <c r="H14" s="185">
        <f>PRODUCT(G14,7.241)</f>
        <v>2127550.62</v>
      </c>
      <c r="I14" s="62" t="s">
        <v>1487</v>
      </c>
    </row>
    <row r="15" spans="1:9" ht="131.25" x14ac:dyDescent="0.45">
      <c r="A15" s="14">
        <v>13</v>
      </c>
      <c r="B15" s="58" t="s">
        <v>1329</v>
      </c>
      <c r="C15" s="59" t="s">
        <v>674</v>
      </c>
      <c r="D15" s="59" t="s">
        <v>33</v>
      </c>
      <c r="E15" s="60">
        <v>2016</v>
      </c>
      <c r="F15" s="60">
        <v>2018</v>
      </c>
      <c r="G15" s="61">
        <v>4175908.24</v>
      </c>
      <c r="H15" s="185">
        <f t="shared" ref="H15:H21" si="0">PRODUCT(G15,6.289)</f>
        <v>26262286.921360001</v>
      </c>
      <c r="I15" s="62" t="s">
        <v>2540</v>
      </c>
    </row>
    <row r="16" spans="1:9" ht="93.75" x14ac:dyDescent="0.45">
      <c r="A16" s="14">
        <v>14</v>
      </c>
      <c r="B16" s="58" t="s">
        <v>1317</v>
      </c>
      <c r="C16" s="59" t="s">
        <v>674</v>
      </c>
      <c r="D16" s="59" t="s">
        <v>1304</v>
      </c>
      <c r="E16" s="60">
        <v>2017</v>
      </c>
      <c r="F16" s="60">
        <v>2018</v>
      </c>
      <c r="G16" s="61">
        <v>1016933</v>
      </c>
      <c r="H16" s="185">
        <f t="shared" si="0"/>
        <v>6395491.6370000001</v>
      </c>
      <c r="I16" s="62" t="s">
        <v>1488</v>
      </c>
    </row>
    <row r="17" spans="1:9" ht="37.5" x14ac:dyDescent="0.45">
      <c r="A17" s="14">
        <v>15</v>
      </c>
      <c r="B17" s="58" t="s">
        <v>1318</v>
      </c>
      <c r="C17" s="59" t="s">
        <v>674</v>
      </c>
      <c r="D17" s="59" t="s">
        <v>1298</v>
      </c>
      <c r="E17" s="60">
        <v>2018</v>
      </c>
      <c r="F17" s="60">
        <v>2018</v>
      </c>
      <c r="G17" s="61">
        <v>164020</v>
      </c>
      <c r="H17" s="185">
        <f t="shared" si="0"/>
        <v>1031521.7799999999</v>
      </c>
      <c r="I17" s="62" t="s">
        <v>1488</v>
      </c>
    </row>
    <row r="18" spans="1:9" ht="131.25" x14ac:dyDescent="0.45">
      <c r="A18" s="14">
        <v>16</v>
      </c>
      <c r="B18" s="58" t="s">
        <v>1319</v>
      </c>
      <c r="C18" s="59" t="s">
        <v>674</v>
      </c>
      <c r="D18" s="59" t="s">
        <v>1302</v>
      </c>
      <c r="E18" s="60">
        <v>2017</v>
      </c>
      <c r="F18" s="60">
        <v>2018</v>
      </c>
      <c r="G18" s="61">
        <v>824112</v>
      </c>
      <c r="H18" s="185">
        <f t="shared" si="0"/>
        <v>5182840.3679999998</v>
      </c>
      <c r="I18" s="62" t="s">
        <v>18</v>
      </c>
    </row>
    <row r="19" spans="1:9" ht="56.25" x14ac:dyDescent="0.45">
      <c r="A19" s="14">
        <v>17</v>
      </c>
      <c r="B19" s="58" t="s">
        <v>1320</v>
      </c>
      <c r="C19" s="59" t="s">
        <v>674</v>
      </c>
      <c r="D19" s="59" t="s">
        <v>41</v>
      </c>
      <c r="E19" s="60">
        <v>2018</v>
      </c>
      <c r="F19" s="60">
        <v>2018</v>
      </c>
      <c r="G19" s="61">
        <v>234549</v>
      </c>
      <c r="H19" s="185">
        <f t="shared" si="0"/>
        <v>1475078.6609999998</v>
      </c>
      <c r="I19" s="62" t="s">
        <v>1487</v>
      </c>
    </row>
    <row r="20" spans="1:9" ht="112.5" x14ac:dyDescent="0.45">
      <c r="A20" s="14">
        <v>18</v>
      </c>
      <c r="B20" s="58" t="s">
        <v>1330</v>
      </c>
      <c r="C20" s="59" t="s">
        <v>674</v>
      </c>
      <c r="D20" s="59" t="s">
        <v>30</v>
      </c>
      <c r="E20" s="60">
        <v>2016</v>
      </c>
      <c r="F20" s="60">
        <v>2018</v>
      </c>
      <c r="G20" s="61">
        <v>3473430.69</v>
      </c>
      <c r="H20" s="185">
        <f t="shared" si="0"/>
        <v>21844405.609409999</v>
      </c>
      <c r="I20" s="62" t="s">
        <v>2543</v>
      </c>
    </row>
    <row r="21" spans="1:9" ht="75" x14ac:dyDescent="0.45">
      <c r="A21" s="14">
        <v>19</v>
      </c>
      <c r="B21" s="58" t="s">
        <v>2894</v>
      </c>
      <c r="C21" s="59" t="s">
        <v>674</v>
      </c>
      <c r="D21" s="59" t="s">
        <v>10</v>
      </c>
      <c r="E21" s="60">
        <v>2018</v>
      </c>
      <c r="F21" s="60">
        <v>2018</v>
      </c>
      <c r="G21" s="61">
        <v>802211.56</v>
      </c>
      <c r="H21" s="185">
        <f t="shared" si="0"/>
        <v>5045108.5008399999</v>
      </c>
      <c r="I21" s="62" t="s">
        <v>18</v>
      </c>
    </row>
    <row r="22" spans="1:9" ht="375" x14ac:dyDescent="0.45">
      <c r="A22" s="14">
        <v>20</v>
      </c>
      <c r="B22" s="58" t="s">
        <v>1747</v>
      </c>
      <c r="C22" s="59" t="s">
        <v>674</v>
      </c>
      <c r="D22" s="59" t="s">
        <v>40</v>
      </c>
      <c r="E22" s="60">
        <v>2017</v>
      </c>
      <c r="F22" s="60">
        <v>2019</v>
      </c>
      <c r="G22" s="61">
        <v>16926438.52</v>
      </c>
      <c r="H22" s="185">
        <f t="shared" ref="H22:H37" si="1">PRODUCT(G22,5.114)</f>
        <v>86561806.591279998</v>
      </c>
      <c r="I22" s="62" t="s">
        <v>2541</v>
      </c>
    </row>
    <row r="23" spans="1:9" ht="131.25" x14ac:dyDescent="0.45">
      <c r="A23" s="14">
        <v>21</v>
      </c>
      <c r="B23" s="58" t="s">
        <v>2895</v>
      </c>
      <c r="C23" s="59" t="s">
        <v>674</v>
      </c>
      <c r="D23" s="59" t="s">
        <v>15</v>
      </c>
      <c r="E23" s="60">
        <v>2017</v>
      </c>
      <c r="F23" s="60">
        <v>2019</v>
      </c>
      <c r="G23" s="61">
        <v>6062736.2199999997</v>
      </c>
      <c r="H23" s="185">
        <f t="shared" si="1"/>
        <v>31004833.02908</v>
      </c>
      <c r="I23" s="62" t="s">
        <v>2542</v>
      </c>
    </row>
    <row r="24" spans="1:9" ht="150" x14ac:dyDescent="0.45">
      <c r="A24" s="14">
        <v>22</v>
      </c>
      <c r="B24" s="58" t="s">
        <v>2896</v>
      </c>
      <c r="C24" s="59" t="s">
        <v>674</v>
      </c>
      <c r="D24" s="59" t="s">
        <v>1305</v>
      </c>
      <c r="E24" s="60">
        <v>2018</v>
      </c>
      <c r="F24" s="60">
        <v>2019</v>
      </c>
      <c r="G24" s="61">
        <v>7882691</v>
      </c>
      <c r="H24" s="185">
        <f t="shared" si="1"/>
        <v>40312081.773999996</v>
      </c>
      <c r="I24" s="62" t="s">
        <v>1489</v>
      </c>
    </row>
    <row r="25" spans="1:9" ht="37.5" x14ac:dyDescent="0.45">
      <c r="A25" s="14">
        <v>23</v>
      </c>
      <c r="B25" s="58" t="s">
        <v>1336</v>
      </c>
      <c r="C25" s="59" t="s">
        <v>674</v>
      </c>
      <c r="D25" s="59" t="s">
        <v>41</v>
      </c>
      <c r="E25" s="60">
        <v>2019</v>
      </c>
      <c r="F25" s="60">
        <v>2019</v>
      </c>
      <c r="G25" s="61">
        <v>93692</v>
      </c>
      <c r="H25" s="185">
        <f t="shared" si="1"/>
        <v>479140.88799999998</v>
      </c>
      <c r="I25" s="62" t="s">
        <v>1490</v>
      </c>
    </row>
    <row r="26" spans="1:9" ht="56.25" x14ac:dyDescent="0.45">
      <c r="A26" s="14">
        <v>24</v>
      </c>
      <c r="B26" s="58" t="s">
        <v>1289</v>
      </c>
      <c r="C26" s="59" t="s">
        <v>674</v>
      </c>
      <c r="D26" s="59" t="s">
        <v>1306</v>
      </c>
      <c r="E26" s="60">
        <v>2019</v>
      </c>
      <c r="F26" s="60">
        <v>2019</v>
      </c>
      <c r="G26" s="61">
        <v>366498</v>
      </c>
      <c r="H26" s="185">
        <f t="shared" si="1"/>
        <v>1874270.7719999999</v>
      </c>
      <c r="I26" s="62" t="s">
        <v>1491</v>
      </c>
    </row>
    <row r="27" spans="1:9" ht="112.5" x14ac:dyDescent="0.45">
      <c r="A27" s="14">
        <v>25</v>
      </c>
      <c r="B27" s="58" t="s">
        <v>1321</v>
      </c>
      <c r="C27" s="59" t="s">
        <v>674</v>
      </c>
      <c r="D27" s="59" t="s">
        <v>33</v>
      </c>
      <c r="E27" s="60">
        <v>2019</v>
      </c>
      <c r="F27" s="60">
        <v>2019</v>
      </c>
      <c r="G27" s="61">
        <v>30090</v>
      </c>
      <c r="H27" s="185">
        <f t="shared" si="1"/>
        <v>153880.26</v>
      </c>
      <c r="I27" s="62" t="s">
        <v>1492</v>
      </c>
    </row>
    <row r="28" spans="1:9" ht="112.5" x14ac:dyDescent="0.45">
      <c r="A28" s="14">
        <v>26</v>
      </c>
      <c r="B28" s="58" t="s">
        <v>1322</v>
      </c>
      <c r="C28" s="59" t="s">
        <v>674</v>
      </c>
      <c r="D28" s="59" t="s">
        <v>13</v>
      </c>
      <c r="E28" s="60">
        <v>2019</v>
      </c>
      <c r="F28" s="60">
        <v>2019</v>
      </c>
      <c r="G28" s="61">
        <v>30916</v>
      </c>
      <c r="H28" s="185">
        <f t="shared" si="1"/>
        <v>158104.424</v>
      </c>
      <c r="I28" s="62" t="s">
        <v>1492</v>
      </c>
    </row>
    <row r="29" spans="1:9" ht="56.25" x14ac:dyDescent="0.45">
      <c r="A29" s="14">
        <v>27</v>
      </c>
      <c r="B29" s="58" t="s">
        <v>1323</v>
      </c>
      <c r="C29" s="59" t="s">
        <v>674</v>
      </c>
      <c r="D29" s="59" t="s">
        <v>41</v>
      </c>
      <c r="E29" s="60">
        <v>2019</v>
      </c>
      <c r="F29" s="60">
        <v>2019</v>
      </c>
      <c r="G29" s="61">
        <v>69591</v>
      </c>
      <c r="H29" s="185">
        <f t="shared" si="1"/>
        <v>355888.37400000001</v>
      </c>
      <c r="I29" s="62" t="s">
        <v>1487</v>
      </c>
    </row>
    <row r="30" spans="1:9" ht="56.25" x14ac:dyDescent="0.45">
      <c r="A30" s="14">
        <v>28</v>
      </c>
      <c r="B30" s="58" t="s">
        <v>1290</v>
      </c>
      <c r="C30" s="59" t="s">
        <v>674</v>
      </c>
      <c r="D30" s="59" t="s">
        <v>41</v>
      </c>
      <c r="E30" s="60">
        <v>2019</v>
      </c>
      <c r="F30" s="60">
        <v>2019</v>
      </c>
      <c r="G30" s="61">
        <v>63621</v>
      </c>
      <c r="H30" s="185">
        <f t="shared" si="1"/>
        <v>325357.79399999999</v>
      </c>
      <c r="I30" s="62" t="s">
        <v>1487</v>
      </c>
    </row>
    <row r="31" spans="1:9" ht="93.75" x14ac:dyDescent="0.45">
      <c r="A31" s="14">
        <v>29</v>
      </c>
      <c r="B31" s="58" t="s">
        <v>2897</v>
      </c>
      <c r="C31" s="59" t="s">
        <v>674</v>
      </c>
      <c r="D31" s="59" t="s">
        <v>41</v>
      </c>
      <c r="E31" s="60">
        <v>2019</v>
      </c>
      <c r="F31" s="60">
        <v>2019</v>
      </c>
      <c r="G31" s="61">
        <v>14951</v>
      </c>
      <c r="H31" s="185">
        <f t="shared" si="1"/>
        <v>76459.414000000004</v>
      </c>
      <c r="I31" s="62" t="s">
        <v>1487</v>
      </c>
    </row>
    <row r="32" spans="1:9" ht="56.25" x14ac:dyDescent="0.45">
      <c r="A32" s="14">
        <v>30</v>
      </c>
      <c r="B32" s="58" t="s">
        <v>2938</v>
      </c>
      <c r="C32" s="59" t="s">
        <v>674</v>
      </c>
      <c r="D32" s="59" t="s">
        <v>2939</v>
      </c>
      <c r="E32" s="60">
        <v>2019</v>
      </c>
      <c r="F32" s="61">
        <v>2019</v>
      </c>
      <c r="G32" s="61">
        <v>767600</v>
      </c>
      <c r="H32" s="185">
        <f t="shared" si="1"/>
        <v>3925506.4</v>
      </c>
      <c r="I32" s="62" t="s">
        <v>18</v>
      </c>
    </row>
    <row r="33" spans="1:9" ht="56.25" x14ac:dyDescent="0.45">
      <c r="A33" s="14">
        <v>31</v>
      </c>
      <c r="B33" s="58" t="s">
        <v>1493</v>
      </c>
      <c r="C33" s="59" t="s">
        <v>674</v>
      </c>
      <c r="D33" s="59" t="s">
        <v>41</v>
      </c>
      <c r="E33" s="60">
        <v>2018</v>
      </c>
      <c r="F33" s="60">
        <v>2019</v>
      </c>
      <c r="G33" s="61">
        <v>175734</v>
      </c>
      <c r="H33" s="185">
        <f t="shared" si="1"/>
        <v>898703.67599999998</v>
      </c>
      <c r="I33" s="62" t="s">
        <v>1487</v>
      </c>
    </row>
    <row r="34" spans="1:9" ht="56.25" x14ac:dyDescent="0.45">
      <c r="A34" s="14">
        <v>32</v>
      </c>
      <c r="B34" s="58" t="s">
        <v>1291</v>
      </c>
      <c r="C34" s="59" t="s">
        <v>674</v>
      </c>
      <c r="D34" s="59" t="s">
        <v>41</v>
      </c>
      <c r="E34" s="60">
        <v>2019</v>
      </c>
      <c r="F34" s="60">
        <v>2019</v>
      </c>
      <c r="G34" s="61">
        <v>16992</v>
      </c>
      <c r="H34" s="185">
        <f t="shared" si="1"/>
        <v>86897.088000000003</v>
      </c>
      <c r="I34" s="62" t="s">
        <v>1487</v>
      </c>
    </row>
    <row r="35" spans="1:9" ht="56.25" x14ac:dyDescent="0.45">
      <c r="A35" s="14">
        <v>33</v>
      </c>
      <c r="B35" s="58" t="s">
        <v>1335</v>
      </c>
      <c r="C35" s="59" t="s">
        <v>674</v>
      </c>
      <c r="D35" s="59" t="s">
        <v>41</v>
      </c>
      <c r="E35" s="60">
        <v>2019</v>
      </c>
      <c r="F35" s="60">
        <v>2019</v>
      </c>
      <c r="G35" s="61">
        <v>118000</v>
      </c>
      <c r="H35" s="185">
        <f t="shared" si="1"/>
        <v>603452</v>
      </c>
      <c r="I35" s="62" t="s">
        <v>605</v>
      </c>
    </row>
    <row r="36" spans="1:9" ht="56.25" x14ac:dyDescent="0.45">
      <c r="A36" s="14">
        <v>34</v>
      </c>
      <c r="B36" s="58" t="s">
        <v>1292</v>
      </c>
      <c r="C36" s="59" t="s">
        <v>674</v>
      </c>
      <c r="D36" s="59" t="s">
        <v>41</v>
      </c>
      <c r="E36" s="60">
        <v>2019</v>
      </c>
      <c r="F36" s="60">
        <v>2019</v>
      </c>
      <c r="G36" s="61">
        <v>19979</v>
      </c>
      <c r="H36" s="185">
        <f t="shared" si="1"/>
        <v>102172.606</v>
      </c>
      <c r="I36" s="62" t="s">
        <v>1487</v>
      </c>
    </row>
    <row r="37" spans="1:9" ht="75" x14ac:dyDescent="0.45">
      <c r="A37" s="14">
        <v>35</v>
      </c>
      <c r="B37" s="58" t="s">
        <v>1293</v>
      </c>
      <c r="C37" s="59" t="s">
        <v>674</v>
      </c>
      <c r="D37" s="59" t="s">
        <v>41</v>
      </c>
      <c r="E37" s="60">
        <v>2019</v>
      </c>
      <c r="F37" s="60">
        <v>2019</v>
      </c>
      <c r="G37" s="61">
        <v>32096</v>
      </c>
      <c r="H37" s="185">
        <f t="shared" si="1"/>
        <v>164138.94399999999</v>
      </c>
      <c r="I37" s="62" t="s">
        <v>1494</v>
      </c>
    </row>
    <row r="38" spans="1:9" ht="56.25" x14ac:dyDescent="0.45">
      <c r="A38" s="14">
        <v>36</v>
      </c>
      <c r="B38" s="58" t="s">
        <v>1325</v>
      </c>
      <c r="C38" s="59" t="s">
        <v>674</v>
      </c>
      <c r="D38" s="59" t="s">
        <v>1307</v>
      </c>
      <c r="E38" s="60">
        <v>2019</v>
      </c>
      <c r="F38" s="60">
        <v>2020</v>
      </c>
      <c r="G38" s="61">
        <v>88948</v>
      </c>
      <c r="H38" s="185">
        <f t="shared" ref="H38:H51" si="2">PRODUCT(G38,4.348)</f>
        <v>386745.90399999998</v>
      </c>
      <c r="I38" s="62" t="s">
        <v>1495</v>
      </c>
    </row>
    <row r="39" spans="1:9" ht="37.5" x14ac:dyDescent="0.45">
      <c r="A39" s="14">
        <v>37</v>
      </c>
      <c r="B39" s="58" t="s">
        <v>1326</v>
      </c>
      <c r="C39" s="59" t="s">
        <v>674</v>
      </c>
      <c r="D39" s="59" t="s">
        <v>36</v>
      </c>
      <c r="E39" s="60">
        <v>2020</v>
      </c>
      <c r="F39" s="60">
        <v>2020</v>
      </c>
      <c r="G39" s="61">
        <v>220260</v>
      </c>
      <c r="H39" s="185">
        <f t="shared" si="2"/>
        <v>957690.48</v>
      </c>
      <c r="I39" s="62" t="s">
        <v>1496</v>
      </c>
    </row>
    <row r="40" spans="1:9" ht="37.5" x14ac:dyDescent="0.45">
      <c r="A40" s="14">
        <v>38</v>
      </c>
      <c r="B40" s="58" t="s">
        <v>1334</v>
      </c>
      <c r="C40" s="59" t="s">
        <v>674</v>
      </c>
      <c r="D40" s="59" t="s">
        <v>41</v>
      </c>
      <c r="E40" s="60">
        <v>2020</v>
      </c>
      <c r="F40" s="60">
        <v>2020</v>
      </c>
      <c r="G40" s="61">
        <v>66222</v>
      </c>
      <c r="H40" s="185">
        <f t="shared" si="2"/>
        <v>287933.25599999999</v>
      </c>
      <c r="I40" s="62" t="s">
        <v>1496</v>
      </c>
    </row>
    <row r="41" spans="1:9" ht="37.5" x14ac:dyDescent="0.45">
      <c r="A41" s="14">
        <v>39</v>
      </c>
      <c r="B41" s="58" t="s">
        <v>1324</v>
      </c>
      <c r="C41" s="59" t="s">
        <v>674</v>
      </c>
      <c r="D41" s="59" t="s">
        <v>15</v>
      </c>
      <c r="E41" s="60">
        <v>2020</v>
      </c>
      <c r="F41" s="60">
        <v>2020</v>
      </c>
      <c r="G41" s="61">
        <v>24000</v>
      </c>
      <c r="H41" s="185">
        <f t="shared" si="2"/>
        <v>104352</v>
      </c>
      <c r="I41" s="62" t="s">
        <v>21</v>
      </c>
    </row>
    <row r="42" spans="1:9" ht="131.25" x14ac:dyDescent="0.45">
      <c r="A42" s="14">
        <v>40</v>
      </c>
      <c r="B42" s="58" t="s">
        <v>2898</v>
      </c>
      <c r="C42" s="59" t="s">
        <v>674</v>
      </c>
      <c r="D42" s="59" t="s">
        <v>1302</v>
      </c>
      <c r="E42" s="60">
        <v>2019</v>
      </c>
      <c r="F42" s="60">
        <v>2020</v>
      </c>
      <c r="G42" s="61">
        <v>802400</v>
      </c>
      <c r="H42" s="185">
        <f t="shared" si="2"/>
        <v>3488835.1999999997</v>
      </c>
      <c r="I42" s="62" t="s">
        <v>18</v>
      </c>
    </row>
    <row r="43" spans="1:9" ht="168.75" x14ac:dyDescent="0.45">
      <c r="A43" s="14">
        <v>41</v>
      </c>
      <c r="B43" s="58" t="s">
        <v>2899</v>
      </c>
      <c r="C43" s="59" t="s">
        <v>674</v>
      </c>
      <c r="D43" s="59" t="s">
        <v>1308</v>
      </c>
      <c r="E43" s="60">
        <v>2019</v>
      </c>
      <c r="F43" s="60">
        <v>2020</v>
      </c>
      <c r="G43" s="61">
        <v>67918</v>
      </c>
      <c r="H43" s="185">
        <f t="shared" si="2"/>
        <v>295307.46399999998</v>
      </c>
      <c r="I43" s="62" t="s">
        <v>18</v>
      </c>
    </row>
    <row r="44" spans="1:9" ht="56.25" x14ac:dyDescent="0.45">
      <c r="A44" s="14">
        <v>42</v>
      </c>
      <c r="B44" s="58" t="s">
        <v>1748</v>
      </c>
      <c r="C44" s="59" t="s">
        <v>674</v>
      </c>
      <c r="D44" s="59" t="s">
        <v>41</v>
      </c>
      <c r="E44" s="60">
        <v>2020</v>
      </c>
      <c r="F44" s="60">
        <v>2020</v>
      </c>
      <c r="G44" s="61">
        <v>12449</v>
      </c>
      <c r="H44" s="185">
        <f t="shared" si="2"/>
        <v>54128.252</v>
      </c>
      <c r="I44" s="62" t="s">
        <v>1487</v>
      </c>
    </row>
    <row r="45" spans="1:9" ht="56.25" x14ac:dyDescent="0.45">
      <c r="A45" s="14">
        <v>43</v>
      </c>
      <c r="B45" s="58" t="s">
        <v>1292</v>
      </c>
      <c r="C45" s="59" t="s">
        <v>674</v>
      </c>
      <c r="D45" s="59" t="s">
        <v>34</v>
      </c>
      <c r="E45" s="60">
        <v>2020</v>
      </c>
      <c r="F45" s="60">
        <v>2020</v>
      </c>
      <c r="G45" s="61">
        <v>11706</v>
      </c>
      <c r="H45" s="185">
        <f t="shared" si="2"/>
        <v>50897.688000000002</v>
      </c>
      <c r="I45" s="62" t="s">
        <v>1487</v>
      </c>
    </row>
    <row r="46" spans="1:9" ht="37.5" x14ac:dyDescent="0.45">
      <c r="A46" s="14">
        <v>44</v>
      </c>
      <c r="B46" s="58" t="s">
        <v>1294</v>
      </c>
      <c r="C46" s="59" t="s">
        <v>674</v>
      </c>
      <c r="D46" s="59" t="s">
        <v>41</v>
      </c>
      <c r="E46" s="60">
        <v>2020</v>
      </c>
      <c r="F46" s="60">
        <v>2020</v>
      </c>
      <c r="G46" s="61">
        <v>7788</v>
      </c>
      <c r="H46" s="185">
        <f t="shared" si="2"/>
        <v>33862.224000000002</v>
      </c>
      <c r="I46" s="62" t="s">
        <v>1497</v>
      </c>
    </row>
    <row r="47" spans="1:9" ht="37.5" x14ac:dyDescent="0.45">
      <c r="A47" s="14">
        <v>45</v>
      </c>
      <c r="B47" s="58" t="s">
        <v>1295</v>
      </c>
      <c r="C47" s="59" t="s">
        <v>674</v>
      </c>
      <c r="D47" s="59" t="s">
        <v>36</v>
      </c>
      <c r="E47" s="60">
        <v>2020</v>
      </c>
      <c r="F47" s="60">
        <v>2020</v>
      </c>
      <c r="G47" s="61">
        <v>66434</v>
      </c>
      <c r="H47" s="185">
        <f t="shared" si="2"/>
        <v>288855.03200000001</v>
      </c>
      <c r="I47" s="62" t="s">
        <v>1498</v>
      </c>
    </row>
    <row r="48" spans="1:9" ht="37.5" x14ac:dyDescent="0.45">
      <c r="A48" s="14">
        <v>46</v>
      </c>
      <c r="B48" s="58" t="s">
        <v>1296</v>
      </c>
      <c r="C48" s="59" t="s">
        <v>674</v>
      </c>
      <c r="D48" s="59" t="s">
        <v>36</v>
      </c>
      <c r="E48" s="60">
        <v>2020</v>
      </c>
      <c r="F48" s="60">
        <v>2020</v>
      </c>
      <c r="G48" s="61">
        <v>399392</v>
      </c>
      <c r="H48" s="185">
        <f t="shared" si="2"/>
        <v>1736556.416</v>
      </c>
      <c r="I48" s="62" t="s">
        <v>1499</v>
      </c>
    </row>
    <row r="49" spans="1:9" ht="37.5" x14ac:dyDescent="0.45">
      <c r="A49" s="14">
        <v>47</v>
      </c>
      <c r="B49" s="58" t="s">
        <v>1297</v>
      </c>
      <c r="C49" s="59" t="s">
        <v>674</v>
      </c>
      <c r="D49" s="59" t="s">
        <v>41</v>
      </c>
      <c r="E49" s="60">
        <v>2020</v>
      </c>
      <c r="F49" s="60">
        <v>2020</v>
      </c>
      <c r="G49" s="61">
        <v>32332</v>
      </c>
      <c r="H49" s="185">
        <f t="shared" si="2"/>
        <v>140579.53599999999</v>
      </c>
      <c r="I49" s="62" t="s">
        <v>1500</v>
      </c>
    </row>
    <row r="50" spans="1:9" ht="75" x14ac:dyDescent="0.45">
      <c r="A50" s="14">
        <v>48</v>
      </c>
      <c r="B50" s="58" t="s">
        <v>1331</v>
      </c>
      <c r="C50" s="59" t="s">
        <v>674</v>
      </c>
      <c r="D50" s="59" t="s">
        <v>6</v>
      </c>
      <c r="E50" s="60">
        <v>2020</v>
      </c>
      <c r="F50" s="60">
        <v>2020</v>
      </c>
      <c r="G50" s="61">
        <v>740324.1</v>
      </c>
      <c r="H50" s="185">
        <f t="shared" si="2"/>
        <v>3218929.1867999998</v>
      </c>
      <c r="I50" s="62" t="s">
        <v>2900</v>
      </c>
    </row>
    <row r="51" spans="1:9" ht="37.5" x14ac:dyDescent="0.45">
      <c r="A51" s="14">
        <v>49</v>
      </c>
      <c r="B51" s="58" t="s">
        <v>2940</v>
      </c>
      <c r="C51" s="59" t="s">
        <v>674</v>
      </c>
      <c r="D51" s="59" t="s">
        <v>36</v>
      </c>
      <c r="E51" s="60">
        <v>2020</v>
      </c>
      <c r="F51" s="60">
        <v>2020</v>
      </c>
      <c r="G51" s="61">
        <v>3501399</v>
      </c>
      <c r="H51" s="185">
        <f t="shared" si="2"/>
        <v>15224082.852</v>
      </c>
      <c r="I51" s="62" t="s">
        <v>18</v>
      </c>
    </row>
    <row r="52" spans="1:9" ht="187.5" x14ac:dyDescent="0.45">
      <c r="A52" s="14">
        <v>50</v>
      </c>
      <c r="B52" s="58" t="s">
        <v>1772</v>
      </c>
      <c r="C52" s="59" t="s">
        <v>674</v>
      </c>
      <c r="D52" s="59" t="s">
        <v>1813</v>
      </c>
      <c r="E52" s="60">
        <v>2021</v>
      </c>
      <c r="F52" s="60">
        <v>2021</v>
      </c>
      <c r="G52" s="61">
        <v>1621886.4</v>
      </c>
      <c r="H52" s="185">
        <f>PRODUCT(G52,3.5)</f>
        <v>5676602.3999999994</v>
      </c>
      <c r="I52" s="62" t="s">
        <v>1773</v>
      </c>
    </row>
    <row r="53" spans="1:9" ht="206.25" x14ac:dyDescent="0.45">
      <c r="A53" s="14">
        <v>51</v>
      </c>
      <c r="B53" s="58" t="s">
        <v>2544</v>
      </c>
      <c r="C53" s="59" t="s">
        <v>674</v>
      </c>
      <c r="D53" s="59" t="s">
        <v>1680</v>
      </c>
      <c r="E53" s="60">
        <v>2020</v>
      </c>
      <c r="F53" s="60">
        <v>2021</v>
      </c>
      <c r="G53" s="61">
        <v>883820</v>
      </c>
      <c r="H53" s="185">
        <f>PRODUCT(G53,3.5)</f>
        <v>3093370</v>
      </c>
      <c r="I53" s="62" t="s">
        <v>18</v>
      </c>
    </row>
    <row r="54" spans="1:9" ht="206.25" x14ac:dyDescent="0.45">
      <c r="A54" s="14">
        <v>52</v>
      </c>
      <c r="B54" s="58" t="s">
        <v>3096</v>
      </c>
      <c r="C54" s="59" t="s">
        <v>674</v>
      </c>
      <c r="D54" s="59" t="s">
        <v>1680</v>
      </c>
      <c r="E54" s="60">
        <v>2021</v>
      </c>
      <c r="F54" s="60">
        <v>2022</v>
      </c>
      <c r="G54" s="61">
        <v>695610</v>
      </c>
      <c r="H54" s="185">
        <f>PRODUCT(G54,2.113)</f>
        <v>1469823.93</v>
      </c>
      <c r="I54" s="62" t="s">
        <v>7</v>
      </c>
    </row>
    <row r="55" spans="1:9" ht="56.25" x14ac:dyDescent="0.45">
      <c r="A55" s="14">
        <v>53</v>
      </c>
      <c r="B55" s="58" t="s">
        <v>2941</v>
      </c>
      <c r="C55" s="59" t="s">
        <v>674</v>
      </c>
      <c r="D55" s="59" t="s">
        <v>13</v>
      </c>
      <c r="E55" s="60">
        <v>2021</v>
      </c>
      <c r="F55" s="60">
        <v>2022</v>
      </c>
      <c r="G55" s="19">
        <v>4884273</v>
      </c>
      <c r="H55" s="185">
        <f>PRODUCT(G55,2.113)</f>
        <v>10320468.848999999</v>
      </c>
      <c r="I55" s="62" t="s">
        <v>7</v>
      </c>
    </row>
    <row r="56" spans="1:9" ht="56.25" x14ac:dyDescent="0.45">
      <c r="A56" s="14">
        <v>54</v>
      </c>
      <c r="B56" s="58" t="s">
        <v>2942</v>
      </c>
      <c r="C56" s="59" t="s">
        <v>674</v>
      </c>
      <c r="D56" s="59" t="s">
        <v>34</v>
      </c>
      <c r="E56" s="60">
        <v>2021</v>
      </c>
      <c r="F56" s="60">
        <v>2022</v>
      </c>
      <c r="G56" s="19">
        <v>5059276</v>
      </c>
      <c r="H56" s="185">
        <f>PRODUCT(G56,2.113)</f>
        <v>10690250.187999999</v>
      </c>
      <c r="I56" s="62" t="s">
        <v>7</v>
      </c>
    </row>
    <row r="57" spans="1:9" ht="37.5" x14ac:dyDescent="0.45">
      <c r="A57" s="14">
        <v>55</v>
      </c>
      <c r="B57" s="58" t="s">
        <v>2943</v>
      </c>
      <c r="C57" s="59" t="s">
        <v>674</v>
      </c>
      <c r="D57" s="59" t="s">
        <v>9</v>
      </c>
      <c r="E57" s="60">
        <v>2019</v>
      </c>
      <c r="F57" s="60">
        <v>2022</v>
      </c>
      <c r="G57" s="19">
        <v>9586028</v>
      </c>
      <c r="H57" s="185">
        <f>PRODUCT(G57,2.113)</f>
        <v>20255277.164000001</v>
      </c>
      <c r="I57" s="62" t="s">
        <v>7</v>
      </c>
    </row>
    <row r="58" spans="1:9" ht="37.5" x14ac:dyDescent="0.45">
      <c r="A58" s="14">
        <v>56</v>
      </c>
      <c r="B58" s="58" t="s">
        <v>3195</v>
      </c>
      <c r="C58" s="59" t="s">
        <v>674</v>
      </c>
      <c r="D58" s="59" t="s">
        <v>40</v>
      </c>
      <c r="E58" s="60">
        <v>2019</v>
      </c>
      <c r="F58" s="60">
        <v>2023</v>
      </c>
      <c r="G58" s="61">
        <v>3987879</v>
      </c>
      <c r="H58" s="185">
        <f>PRODUCT(G58,1)</f>
        <v>3987879</v>
      </c>
      <c r="I58" s="62" t="s">
        <v>7</v>
      </c>
    </row>
    <row r="59" spans="1:9" x14ac:dyDescent="0.45">
      <c r="A59" s="21"/>
      <c r="B59" s="66"/>
      <c r="C59" s="67"/>
      <c r="D59" s="67"/>
      <c r="E59" s="51"/>
      <c r="F59" s="52"/>
      <c r="G59" s="52">
        <f>SUM(G3:G58)</f>
        <v>92707954.730000004</v>
      </c>
      <c r="H59" s="169">
        <f>SUM(H3:H58)</f>
        <v>494018155.38576996</v>
      </c>
      <c r="I59" s="68"/>
    </row>
  </sheetData>
  <sortState ref="B4:I51">
    <sortCondition ref="F4:F51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portrait" r:id="rId1"/>
  <headerFooter>
    <oddFooter>Sayfa &amp;P /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"/>
  <sheetViews>
    <sheetView zoomScale="84" zoomScaleNormal="84" workbookViewId="0">
      <selection activeCell="H2" sqref="H2"/>
    </sheetView>
  </sheetViews>
  <sheetFormatPr defaultRowHeight="18.75" x14ac:dyDescent="0.3"/>
  <cols>
    <col min="1" max="1" width="7.28515625" style="1" customWidth="1"/>
    <col min="2" max="2" width="32.5703125" style="1" customWidth="1"/>
    <col min="3" max="3" width="13.28515625" style="1" customWidth="1"/>
    <col min="4" max="4" width="15.85546875" style="2" customWidth="1"/>
    <col min="5" max="5" width="14.7109375" style="2" customWidth="1"/>
    <col min="6" max="6" width="11.42578125" style="2" customWidth="1"/>
    <col min="7" max="7" width="15.42578125" style="2" customWidth="1"/>
    <col min="8" max="8" width="14.7109375" style="2" customWidth="1"/>
    <col min="9" max="9" width="22.140625" style="3" customWidth="1"/>
    <col min="10" max="16384" width="9.140625" style="1"/>
  </cols>
  <sheetData>
    <row r="1" spans="1:9" customFormat="1" ht="51" customHeight="1" x14ac:dyDescent="0.25">
      <c r="A1" s="214" t="s">
        <v>629</v>
      </c>
      <c r="B1" s="214"/>
      <c r="C1" s="214"/>
      <c r="D1" s="214"/>
      <c r="E1" s="214"/>
      <c r="F1" s="214"/>
      <c r="G1" s="214"/>
      <c r="H1" s="214"/>
      <c r="I1" s="214"/>
    </row>
    <row r="2" spans="1:9" s="6" customFormat="1" ht="131.25" x14ac:dyDescent="0.25">
      <c r="A2" s="10" t="s">
        <v>0</v>
      </c>
      <c r="B2" s="11" t="s">
        <v>1</v>
      </c>
      <c r="C2" s="11" t="s">
        <v>658</v>
      </c>
      <c r="D2" s="10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4" customFormat="1" ht="37.5" x14ac:dyDescent="0.25">
      <c r="A3" s="21">
        <v>1</v>
      </c>
      <c r="B3" s="22" t="s">
        <v>571</v>
      </c>
      <c r="C3" s="23" t="s">
        <v>744</v>
      </c>
      <c r="D3" s="24" t="s">
        <v>34</v>
      </c>
      <c r="E3" s="25">
        <v>2017</v>
      </c>
      <c r="F3" s="25">
        <v>2020</v>
      </c>
      <c r="G3" s="26">
        <v>6033915</v>
      </c>
      <c r="H3" s="185">
        <f>PRODUCT(G3,4.348)</f>
        <v>26235462.419999998</v>
      </c>
      <c r="I3" s="27" t="s">
        <v>570</v>
      </c>
    </row>
  </sheetData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1"/>
  <sheetViews>
    <sheetView topLeftCell="A73" zoomScale="84" zoomScaleNormal="84" workbookViewId="0">
      <selection activeCell="B80" sqref="B80"/>
    </sheetView>
  </sheetViews>
  <sheetFormatPr defaultRowHeight="22.5" x14ac:dyDescent="0.45"/>
  <cols>
    <col min="1" max="1" width="7.28515625" style="7" customWidth="1"/>
    <col min="2" max="2" width="32.5703125" style="7" customWidth="1"/>
    <col min="3" max="3" width="13.28515625" style="7" customWidth="1"/>
    <col min="4" max="4" width="15.85546875" style="8" customWidth="1"/>
    <col min="5" max="5" width="13.5703125" style="8" customWidth="1"/>
    <col min="6" max="6" width="13.140625" style="8" customWidth="1"/>
    <col min="7" max="7" width="15.5703125" style="8" customWidth="1"/>
    <col min="8" max="8" width="16.7109375" style="8" customWidth="1"/>
    <col min="9" max="9" width="22.140625" style="9" customWidth="1"/>
    <col min="10" max="16384" width="9.140625" style="7"/>
  </cols>
  <sheetData>
    <row r="1" spans="1:9" s="28" customFormat="1" ht="51" customHeight="1" x14ac:dyDescent="0.4">
      <c r="A1" s="214" t="s">
        <v>2888</v>
      </c>
      <c r="B1" s="214"/>
      <c r="C1" s="214"/>
      <c r="D1" s="214"/>
      <c r="E1" s="214"/>
      <c r="F1" s="214"/>
      <c r="G1" s="214"/>
      <c r="H1" s="214"/>
      <c r="I1" s="214"/>
    </row>
    <row r="2" spans="1:9" s="29" customFormat="1" ht="131.25" x14ac:dyDescent="0.25">
      <c r="A2" s="10" t="s">
        <v>0</v>
      </c>
      <c r="B2" s="11" t="s">
        <v>1</v>
      </c>
      <c r="C2" s="11" t="s">
        <v>658</v>
      </c>
      <c r="D2" s="11" t="s">
        <v>2</v>
      </c>
      <c r="E2" s="11" t="s">
        <v>499</v>
      </c>
      <c r="F2" s="12" t="s">
        <v>500</v>
      </c>
      <c r="G2" s="12" t="s">
        <v>3</v>
      </c>
      <c r="H2" s="50" t="s">
        <v>3196</v>
      </c>
      <c r="I2" s="13" t="s">
        <v>4</v>
      </c>
    </row>
    <row r="3" spans="1:9" s="30" customFormat="1" ht="18.75" x14ac:dyDescent="0.25">
      <c r="A3" s="14">
        <v>1</v>
      </c>
      <c r="B3" s="15" t="s">
        <v>149</v>
      </c>
      <c r="C3" s="16" t="s">
        <v>674</v>
      </c>
      <c r="D3" s="18" t="s">
        <v>15</v>
      </c>
      <c r="E3" s="18">
        <v>2006</v>
      </c>
      <c r="F3" s="18">
        <v>2006</v>
      </c>
      <c r="G3" s="19">
        <v>969735</v>
      </c>
      <c r="H3" s="185">
        <f>PRODUCT(G3,14.977)</f>
        <v>14523721.095000001</v>
      </c>
      <c r="I3" s="20" t="s">
        <v>150</v>
      </c>
    </row>
    <row r="4" spans="1:9" s="30" customFormat="1" ht="18.75" x14ac:dyDescent="0.25">
      <c r="A4" s="14">
        <v>2</v>
      </c>
      <c r="B4" s="15" t="s">
        <v>999</v>
      </c>
      <c r="C4" s="16" t="s">
        <v>674</v>
      </c>
      <c r="D4" s="18" t="s">
        <v>9</v>
      </c>
      <c r="E4" s="18">
        <v>2006</v>
      </c>
      <c r="F4" s="18">
        <v>2006</v>
      </c>
      <c r="G4" s="19">
        <v>1588752</v>
      </c>
      <c r="H4" s="185">
        <f>PRODUCT(G4,14.977)</f>
        <v>23794738.704</v>
      </c>
      <c r="I4" s="20" t="s">
        <v>155</v>
      </c>
    </row>
    <row r="5" spans="1:9" s="30" customFormat="1" ht="18.75" x14ac:dyDescent="0.25">
      <c r="A5" s="14">
        <v>3</v>
      </c>
      <c r="B5" s="15" t="s">
        <v>144</v>
      </c>
      <c r="C5" s="16" t="s">
        <v>674</v>
      </c>
      <c r="D5" s="18" t="s">
        <v>13</v>
      </c>
      <c r="E5" s="18">
        <v>2006</v>
      </c>
      <c r="F5" s="18">
        <v>2006</v>
      </c>
      <c r="G5" s="19">
        <v>873200</v>
      </c>
      <c r="H5" s="185">
        <f>PRODUCT(G5,14.977)</f>
        <v>13077916.4</v>
      </c>
      <c r="I5" s="20" t="s">
        <v>142</v>
      </c>
    </row>
    <row r="6" spans="1:9" s="30" customFormat="1" ht="37.5" x14ac:dyDescent="0.25">
      <c r="A6" s="14">
        <v>4</v>
      </c>
      <c r="B6" s="15" t="s">
        <v>156</v>
      </c>
      <c r="C6" s="16" t="s">
        <v>674</v>
      </c>
      <c r="D6" s="18" t="s">
        <v>41</v>
      </c>
      <c r="E6" s="18">
        <v>2008</v>
      </c>
      <c r="F6" s="18">
        <v>2008</v>
      </c>
      <c r="G6" s="19">
        <v>2204004</v>
      </c>
      <c r="H6" s="185">
        <f>PRODUCT(G6,12.542)</f>
        <v>27642618.167999998</v>
      </c>
      <c r="I6" s="20" t="s">
        <v>157</v>
      </c>
    </row>
    <row r="7" spans="1:9" s="30" customFormat="1" ht="69" customHeight="1" x14ac:dyDescent="0.25">
      <c r="A7" s="14">
        <v>5</v>
      </c>
      <c r="B7" s="15" t="s">
        <v>158</v>
      </c>
      <c r="C7" s="16" t="s">
        <v>674</v>
      </c>
      <c r="D7" s="18" t="s">
        <v>41</v>
      </c>
      <c r="E7" s="18">
        <v>2009</v>
      </c>
      <c r="F7" s="18">
        <v>2009</v>
      </c>
      <c r="G7" s="19">
        <v>121363</v>
      </c>
      <c r="H7" s="185">
        <f>PRODUCT(G7,11.456)</f>
        <v>1390334.5279999999</v>
      </c>
      <c r="I7" s="20" t="s">
        <v>608</v>
      </c>
    </row>
    <row r="8" spans="1:9" s="30" customFormat="1" ht="56.25" x14ac:dyDescent="0.25">
      <c r="A8" s="14">
        <v>6</v>
      </c>
      <c r="B8" s="15" t="s">
        <v>159</v>
      </c>
      <c r="C8" s="16" t="s">
        <v>674</v>
      </c>
      <c r="D8" s="18" t="s">
        <v>41</v>
      </c>
      <c r="E8" s="18">
        <v>2011</v>
      </c>
      <c r="F8" s="18">
        <v>2011</v>
      </c>
      <c r="G8" s="19">
        <v>1279120</v>
      </c>
      <c r="H8" s="185">
        <f>PRODUCT(G8,10.373)</f>
        <v>13268311.76</v>
      </c>
      <c r="I8" s="20" t="s">
        <v>1501</v>
      </c>
    </row>
    <row r="9" spans="1:9" s="30" customFormat="1" ht="51.75" customHeight="1" x14ac:dyDescent="0.25">
      <c r="A9" s="14">
        <v>7</v>
      </c>
      <c r="B9" s="15" t="s">
        <v>3165</v>
      </c>
      <c r="C9" s="16" t="s">
        <v>674</v>
      </c>
      <c r="D9" s="17" t="s">
        <v>41</v>
      </c>
      <c r="E9" s="18">
        <v>2010</v>
      </c>
      <c r="F9" s="18">
        <v>2012</v>
      </c>
      <c r="G9" s="19">
        <v>22230119</v>
      </c>
      <c r="H9" s="185">
        <f>PRODUCT(G9,10.555)</f>
        <v>234638906.04499999</v>
      </c>
      <c r="I9" s="20" t="s">
        <v>152</v>
      </c>
    </row>
    <row r="10" spans="1:9" s="30" customFormat="1" ht="18.75" x14ac:dyDescent="0.25">
      <c r="A10" s="14">
        <v>8</v>
      </c>
      <c r="B10" s="15" t="s">
        <v>160</v>
      </c>
      <c r="C10" s="16" t="s">
        <v>674</v>
      </c>
      <c r="D10" s="18" t="s">
        <v>41</v>
      </c>
      <c r="E10" s="18">
        <v>2013</v>
      </c>
      <c r="F10" s="18">
        <v>2013</v>
      </c>
      <c r="G10" s="19">
        <v>79573300</v>
      </c>
      <c r="H10" s="185">
        <f t="shared" ref="H10:H27" si="0">PRODUCT(G10,10.042)</f>
        <v>799075078.60000002</v>
      </c>
      <c r="I10" s="20" t="s">
        <v>161</v>
      </c>
    </row>
    <row r="11" spans="1:9" s="30" customFormat="1" ht="18.75" x14ac:dyDescent="0.25">
      <c r="A11" s="14">
        <v>9</v>
      </c>
      <c r="B11" s="15" t="s">
        <v>162</v>
      </c>
      <c r="C11" s="16" t="s">
        <v>674</v>
      </c>
      <c r="D11" s="18" t="s">
        <v>41</v>
      </c>
      <c r="E11" s="18">
        <v>2013</v>
      </c>
      <c r="F11" s="18">
        <v>2013</v>
      </c>
      <c r="G11" s="19">
        <v>183840000</v>
      </c>
      <c r="H11" s="185">
        <f t="shared" si="0"/>
        <v>1846121280</v>
      </c>
      <c r="I11" s="20" t="s">
        <v>147</v>
      </c>
    </row>
    <row r="12" spans="1:9" ht="37.5" x14ac:dyDescent="0.45">
      <c r="A12" s="14">
        <v>10</v>
      </c>
      <c r="B12" s="15" t="s">
        <v>163</v>
      </c>
      <c r="C12" s="16" t="s">
        <v>674</v>
      </c>
      <c r="D12" s="18" t="s">
        <v>41</v>
      </c>
      <c r="E12" s="18">
        <v>2013</v>
      </c>
      <c r="F12" s="18">
        <v>2013</v>
      </c>
      <c r="G12" s="19">
        <v>24986500</v>
      </c>
      <c r="H12" s="185">
        <f t="shared" si="0"/>
        <v>250914433</v>
      </c>
      <c r="I12" s="20" t="s">
        <v>555</v>
      </c>
    </row>
    <row r="13" spans="1:9" ht="43.5" customHeight="1" x14ac:dyDescent="0.45">
      <c r="A13" s="14">
        <v>11</v>
      </c>
      <c r="B13" s="15" t="s">
        <v>497</v>
      </c>
      <c r="C13" s="16" t="s">
        <v>674</v>
      </c>
      <c r="D13" s="18" t="s">
        <v>41</v>
      </c>
      <c r="E13" s="18">
        <v>2013</v>
      </c>
      <c r="F13" s="18">
        <v>2013</v>
      </c>
      <c r="G13" s="19">
        <v>11112178</v>
      </c>
      <c r="H13" s="185">
        <f t="shared" si="0"/>
        <v>111588491.476</v>
      </c>
      <c r="I13" s="20" t="s">
        <v>164</v>
      </c>
    </row>
    <row r="14" spans="1:9" x14ac:dyDescent="0.45">
      <c r="A14" s="14">
        <v>12</v>
      </c>
      <c r="B14" s="15" t="s">
        <v>143</v>
      </c>
      <c r="C14" s="16" t="s">
        <v>674</v>
      </c>
      <c r="D14" s="18" t="s">
        <v>34</v>
      </c>
      <c r="E14" s="18">
        <v>2013</v>
      </c>
      <c r="F14" s="18">
        <v>2013</v>
      </c>
      <c r="G14" s="19">
        <v>43667316</v>
      </c>
      <c r="H14" s="185">
        <f t="shared" si="0"/>
        <v>438507187.27200001</v>
      </c>
      <c r="I14" s="20" t="s">
        <v>143</v>
      </c>
    </row>
    <row r="15" spans="1:9" ht="37.5" x14ac:dyDescent="0.45">
      <c r="A15" s="14">
        <v>13</v>
      </c>
      <c r="B15" s="15" t="s">
        <v>165</v>
      </c>
      <c r="C15" s="16" t="s">
        <v>674</v>
      </c>
      <c r="D15" s="18" t="s">
        <v>41</v>
      </c>
      <c r="E15" s="18">
        <v>2013</v>
      </c>
      <c r="F15" s="18">
        <v>2013</v>
      </c>
      <c r="G15" s="19">
        <v>20638200</v>
      </c>
      <c r="H15" s="185">
        <f t="shared" si="0"/>
        <v>207248804.40000001</v>
      </c>
      <c r="I15" s="20" t="s">
        <v>609</v>
      </c>
    </row>
    <row r="16" spans="1:9" ht="37.5" x14ac:dyDescent="0.45">
      <c r="A16" s="14">
        <v>14</v>
      </c>
      <c r="B16" s="15" t="s">
        <v>166</v>
      </c>
      <c r="C16" s="16" t="s">
        <v>674</v>
      </c>
      <c r="D16" s="18" t="s">
        <v>41</v>
      </c>
      <c r="E16" s="18">
        <v>2013</v>
      </c>
      <c r="F16" s="18">
        <v>2013</v>
      </c>
      <c r="G16" s="19">
        <v>46987600</v>
      </c>
      <c r="H16" s="185">
        <f t="shared" si="0"/>
        <v>471849479.19999999</v>
      </c>
      <c r="I16" s="20" t="s">
        <v>155</v>
      </c>
    </row>
    <row r="17" spans="1:9" ht="37.5" x14ac:dyDescent="0.45">
      <c r="A17" s="14">
        <v>15</v>
      </c>
      <c r="B17" s="15" t="s">
        <v>1502</v>
      </c>
      <c r="C17" s="16" t="s">
        <v>674</v>
      </c>
      <c r="D17" s="18" t="s">
        <v>40</v>
      </c>
      <c r="E17" s="18">
        <v>2013</v>
      </c>
      <c r="F17" s="18">
        <v>2013</v>
      </c>
      <c r="G17" s="19">
        <v>7671180</v>
      </c>
      <c r="H17" s="185">
        <f t="shared" si="0"/>
        <v>77033989.560000002</v>
      </c>
      <c r="I17" s="20" t="s">
        <v>152</v>
      </c>
    </row>
    <row r="18" spans="1:9" ht="37.5" x14ac:dyDescent="0.45">
      <c r="A18" s="14">
        <v>16</v>
      </c>
      <c r="B18" s="15" t="s">
        <v>556</v>
      </c>
      <c r="C18" s="16" t="s">
        <v>674</v>
      </c>
      <c r="D18" s="18" t="s">
        <v>41</v>
      </c>
      <c r="E18" s="18">
        <v>2013</v>
      </c>
      <c r="F18" s="18">
        <v>2013</v>
      </c>
      <c r="G18" s="19">
        <v>26984122</v>
      </c>
      <c r="H18" s="185">
        <f t="shared" si="0"/>
        <v>270974553.12400001</v>
      </c>
      <c r="I18" s="20" t="s">
        <v>1940</v>
      </c>
    </row>
    <row r="19" spans="1:9" x14ac:dyDescent="0.45">
      <c r="A19" s="14">
        <v>17</v>
      </c>
      <c r="B19" s="15" t="s">
        <v>153</v>
      </c>
      <c r="C19" s="16" t="s">
        <v>674</v>
      </c>
      <c r="D19" s="18" t="s">
        <v>40</v>
      </c>
      <c r="E19" s="18">
        <v>2013</v>
      </c>
      <c r="F19" s="18">
        <v>2013</v>
      </c>
      <c r="G19" s="19">
        <v>3881020</v>
      </c>
      <c r="H19" s="185">
        <f t="shared" si="0"/>
        <v>38973202.839999996</v>
      </c>
      <c r="I19" s="20" t="s">
        <v>154</v>
      </c>
    </row>
    <row r="20" spans="1:9" ht="37.5" x14ac:dyDescent="0.45">
      <c r="A20" s="14">
        <v>18</v>
      </c>
      <c r="B20" s="15" t="s">
        <v>1502</v>
      </c>
      <c r="C20" s="16" t="s">
        <v>674</v>
      </c>
      <c r="D20" s="18" t="s">
        <v>40</v>
      </c>
      <c r="E20" s="18">
        <v>2013</v>
      </c>
      <c r="F20" s="18">
        <v>2013</v>
      </c>
      <c r="G20" s="19">
        <v>2816660</v>
      </c>
      <c r="H20" s="185">
        <f t="shared" si="0"/>
        <v>28284899.719999999</v>
      </c>
      <c r="I20" s="20" t="s">
        <v>142</v>
      </c>
    </row>
    <row r="21" spans="1:9" ht="37.5" x14ac:dyDescent="0.45">
      <c r="A21" s="14">
        <v>19</v>
      </c>
      <c r="B21" s="15" t="s">
        <v>1000</v>
      </c>
      <c r="C21" s="16" t="s">
        <v>674</v>
      </c>
      <c r="D21" s="18" t="s">
        <v>41</v>
      </c>
      <c r="E21" s="18">
        <v>2013</v>
      </c>
      <c r="F21" s="18">
        <v>2013</v>
      </c>
      <c r="G21" s="19">
        <v>3102220</v>
      </c>
      <c r="H21" s="185">
        <f t="shared" si="0"/>
        <v>31152493.239999998</v>
      </c>
      <c r="I21" s="20" t="s">
        <v>18</v>
      </c>
    </row>
    <row r="22" spans="1:9" ht="37.5" x14ac:dyDescent="0.45">
      <c r="A22" s="14">
        <v>20</v>
      </c>
      <c r="B22" s="15" t="s">
        <v>1001</v>
      </c>
      <c r="C22" s="16" t="s">
        <v>674</v>
      </c>
      <c r="D22" s="18" t="s">
        <v>34</v>
      </c>
      <c r="E22" s="18">
        <v>2013</v>
      </c>
      <c r="F22" s="18">
        <v>2013</v>
      </c>
      <c r="G22" s="19">
        <v>2492160</v>
      </c>
      <c r="H22" s="185">
        <f t="shared" si="0"/>
        <v>25026270.719999999</v>
      </c>
      <c r="I22" s="20" t="s">
        <v>18</v>
      </c>
    </row>
    <row r="23" spans="1:9" ht="37.5" x14ac:dyDescent="0.45">
      <c r="A23" s="14">
        <v>21</v>
      </c>
      <c r="B23" s="15" t="s">
        <v>1002</v>
      </c>
      <c r="C23" s="16" t="s">
        <v>674</v>
      </c>
      <c r="D23" s="18" t="s">
        <v>36</v>
      </c>
      <c r="E23" s="18">
        <v>2013</v>
      </c>
      <c r="F23" s="18">
        <v>2013</v>
      </c>
      <c r="G23" s="19">
        <v>1388860</v>
      </c>
      <c r="H23" s="185">
        <f t="shared" si="0"/>
        <v>13946932.119999999</v>
      </c>
      <c r="I23" s="20" t="s">
        <v>18</v>
      </c>
    </row>
    <row r="24" spans="1:9" ht="37.5" x14ac:dyDescent="0.45">
      <c r="A24" s="14">
        <v>22</v>
      </c>
      <c r="B24" s="15" t="s">
        <v>1003</v>
      </c>
      <c r="C24" s="16" t="s">
        <v>674</v>
      </c>
      <c r="D24" s="18" t="s">
        <v>41</v>
      </c>
      <c r="E24" s="18">
        <v>2013</v>
      </c>
      <c r="F24" s="18">
        <v>2013</v>
      </c>
      <c r="G24" s="19">
        <v>266090</v>
      </c>
      <c r="H24" s="185">
        <f t="shared" si="0"/>
        <v>2672075.7799999998</v>
      </c>
      <c r="I24" s="20" t="s">
        <v>18</v>
      </c>
    </row>
    <row r="25" spans="1:9" ht="37.5" x14ac:dyDescent="0.45">
      <c r="A25" s="14">
        <v>23</v>
      </c>
      <c r="B25" s="15" t="s">
        <v>1004</v>
      </c>
      <c r="C25" s="16" t="s">
        <v>674</v>
      </c>
      <c r="D25" s="18" t="s">
        <v>15</v>
      </c>
      <c r="E25" s="18">
        <v>2013</v>
      </c>
      <c r="F25" s="18">
        <v>2013</v>
      </c>
      <c r="G25" s="19">
        <v>4282102</v>
      </c>
      <c r="H25" s="185">
        <f t="shared" si="0"/>
        <v>43000868.284000002</v>
      </c>
      <c r="I25" s="20" t="s">
        <v>18</v>
      </c>
    </row>
    <row r="26" spans="1:9" ht="37.5" x14ac:dyDescent="0.45">
      <c r="A26" s="14">
        <v>24</v>
      </c>
      <c r="B26" s="15" t="s">
        <v>1005</v>
      </c>
      <c r="C26" s="16" t="s">
        <v>674</v>
      </c>
      <c r="D26" s="18" t="s">
        <v>40</v>
      </c>
      <c r="E26" s="18">
        <v>2013</v>
      </c>
      <c r="F26" s="18">
        <v>2013</v>
      </c>
      <c r="G26" s="19">
        <v>1236994</v>
      </c>
      <c r="H26" s="185">
        <f t="shared" si="0"/>
        <v>12421893.748</v>
      </c>
      <c r="I26" s="20" t="s">
        <v>18</v>
      </c>
    </row>
    <row r="27" spans="1:9" ht="37.5" x14ac:dyDescent="0.45">
      <c r="A27" s="14">
        <v>25</v>
      </c>
      <c r="B27" s="15" t="s">
        <v>1920</v>
      </c>
      <c r="C27" s="16" t="s">
        <v>674</v>
      </c>
      <c r="D27" s="18" t="s">
        <v>15</v>
      </c>
      <c r="E27" s="18">
        <v>2013</v>
      </c>
      <c r="F27" s="18">
        <v>2013</v>
      </c>
      <c r="G27" s="19">
        <v>6500000</v>
      </c>
      <c r="H27" s="185">
        <f t="shared" si="0"/>
        <v>65273000</v>
      </c>
      <c r="I27" s="20" t="s">
        <v>18</v>
      </c>
    </row>
    <row r="28" spans="1:9" ht="37.5" x14ac:dyDescent="0.45">
      <c r="A28" s="14">
        <v>26</v>
      </c>
      <c r="B28" s="15" t="s">
        <v>3167</v>
      </c>
      <c r="C28" s="16" t="s">
        <v>674</v>
      </c>
      <c r="D28" s="17" t="s">
        <v>41</v>
      </c>
      <c r="E28" s="18">
        <v>2012</v>
      </c>
      <c r="F28" s="18">
        <v>2014</v>
      </c>
      <c r="G28" s="19">
        <v>88298563</v>
      </c>
      <c r="H28" s="185">
        <f>PRODUCT(G28,9.191)</f>
        <v>811552092.53300011</v>
      </c>
      <c r="I28" s="20" t="s">
        <v>3166</v>
      </c>
    </row>
    <row r="29" spans="1:9" x14ac:dyDescent="0.45">
      <c r="A29" s="14">
        <v>27</v>
      </c>
      <c r="B29" s="170" t="s">
        <v>3168</v>
      </c>
      <c r="C29" s="171" t="s">
        <v>674</v>
      </c>
      <c r="D29" s="172" t="s">
        <v>9</v>
      </c>
      <c r="E29" s="172">
        <v>2014</v>
      </c>
      <c r="F29" s="173">
        <v>2015</v>
      </c>
      <c r="G29" s="173">
        <v>12441920</v>
      </c>
      <c r="H29" s="185">
        <f>PRODUCT(G29,8.568)</f>
        <v>106602370.56</v>
      </c>
      <c r="I29" s="174" t="s">
        <v>3168</v>
      </c>
    </row>
    <row r="30" spans="1:9" ht="75" x14ac:dyDescent="0.45">
      <c r="A30" s="14">
        <v>28</v>
      </c>
      <c r="B30" s="15" t="s">
        <v>597</v>
      </c>
      <c r="C30" s="16" t="s">
        <v>674</v>
      </c>
      <c r="D30" s="18" t="s">
        <v>35</v>
      </c>
      <c r="E30" s="18">
        <v>2016</v>
      </c>
      <c r="F30" s="18">
        <v>2016</v>
      </c>
      <c r="G30" s="19">
        <v>2296280</v>
      </c>
      <c r="H30" s="185">
        <f>PRODUCT(G30,7.971)</f>
        <v>18303647.879999999</v>
      </c>
      <c r="I30" s="20" t="s">
        <v>1503</v>
      </c>
    </row>
    <row r="31" spans="1:9" ht="37.5" x14ac:dyDescent="0.45">
      <c r="A31" s="14">
        <v>29</v>
      </c>
      <c r="B31" s="15" t="s">
        <v>145</v>
      </c>
      <c r="C31" s="16" t="s">
        <v>674</v>
      </c>
      <c r="D31" s="18" t="s">
        <v>13</v>
      </c>
      <c r="E31" s="18">
        <v>2016</v>
      </c>
      <c r="F31" s="18">
        <v>2016</v>
      </c>
      <c r="G31" s="19">
        <v>350460</v>
      </c>
      <c r="H31" s="185">
        <f>PRODUCT(G31,7.971)</f>
        <v>2793516.66</v>
      </c>
      <c r="I31" s="20" t="s">
        <v>18</v>
      </c>
    </row>
    <row r="32" spans="1:9" ht="37.5" x14ac:dyDescent="0.45">
      <c r="A32" s="14">
        <v>30</v>
      </c>
      <c r="B32" s="15" t="s">
        <v>2545</v>
      </c>
      <c r="C32" s="16" t="s">
        <v>674</v>
      </c>
      <c r="D32" s="18" t="s">
        <v>14</v>
      </c>
      <c r="E32" s="18">
        <v>2016</v>
      </c>
      <c r="F32" s="18">
        <v>2016</v>
      </c>
      <c r="G32" s="19">
        <v>628232</v>
      </c>
      <c r="H32" s="185">
        <f>PRODUCT(G32,7.971)</f>
        <v>5007637.2719999999</v>
      </c>
      <c r="I32" s="20" t="s">
        <v>18</v>
      </c>
    </row>
    <row r="33" spans="1:9" ht="37.5" x14ac:dyDescent="0.45">
      <c r="A33" s="14">
        <v>31</v>
      </c>
      <c r="B33" s="15" t="s">
        <v>2546</v>
      </c>
      <c r="C33" s="16" t="s">
        <v>674</v>
      </c>
      <c r="D33" s="18" t="s">
        <v>14</v>
      </c>
      <c r="E33" s="18">
        <v>2016</v>
      </c>
      <c r="F33" s="18">
        <v>2016</v>
      </c>
      <c r="G33" s="19">
        <v>711540</v>
      </c>
      <c r="H33" s="185">
        <f>PRODUCT(G33,7.971)</f>
        <v>5671685.3399999999</v>
      </c>
      <c r="I33" s="20" t="s">
        <v>18</v>
      </c>
    </row>
    <row r="34" spans="1:9" ht="75" x14ac:dyDescent="0.45">
      <c r="A34" s="14">
        <v>32</v>
      </c>
      <c r="B34" s="15" t="s">
        <v>2547</v>
      </c>
      <c r="C34" s="16" t="s">
        <v>674</v>
      </c>
      <c r="D34" s="18" t="s">
        <v>14</v>
      </c>
      <c r="E34" s="18">
        <v>2016</v>
      </c>
      <c r="F34" s="18">
        <v>2016</v>
      </c>
      <c r="G34" s="19">
        <v>286740</v>
      </c>
      <c r="H34" s="185">
        <f>PRODUCT(G34,7.971)</f>
        <v>2285604.54</v>
      </c>
      <c r="I34" s="20" t="s">
        <v>18</v>
      </c>
    </row>
    <row r="35" spans="1:9" x14ac:dyDescent="0.45">
      <c r="A35" s="14">
        <v>33</v>
      </c>
      <c r="B35" s="170" t="s">
        <v>3169</v>
      </c>
      <c r="C35" s="171" t="s">
        <v>674</v>
      </c>
      <c r="D35" s="172" t="s">
        <v>34</v>
      </c>
      <c r="E35" s="172">
        <v>2016</v>
      </c>
      <c r="F35" s="18">
        <v>2017</v>
      </c>
      <c r="G35" s="173">
        <v>12338820</v>
      </c>
      <c r="H35" s="185">
        <f>PRODUCT(G35,7.241)</f>
        <v>89345395.61999999</v>
      </c>
      <c r="I35" s="174" t="s">
        <v>3168</v>
      </c>
    </row>
    <row r="36" spans="1:9" ht="37.5" x14ac:dyDescent="0.45">
      <c r="A36" s="14">
        <v>34</v>
      </c>
      <c r="B36" s="15" t="s">
        <v>1002</v>
      </c>
      <c r="C36" s="16" t="s">
        <v>674</v>
      </c>
      <c r="D36" s="18" t="s">
        <v>36</v>
      </c>
      <c r="E36" s="18">
        <v>2017</v>
      </c>
      <c r="F36" s="18">
        <v>2017</v>
      </c>
      <c r="G36" s="19">
        <v>246620</v>
      </c>
      <c r="H36" s="185">
        <f>PRODUCT(G36,7.241)</f>
        <v>1785775.42</v>
      </c>
      <c r="I36" s="20" t="s">
        <v>18</v>
      </c>
    </row>
    <row r="37" spans="1:9" ht="103.5" customHeight="1" x14ac:dyDescent="0.45">
      <c r="A37" s="14">
        <v>35</v>
      </c>
      <c r="B37" s="15" t="s">
        <v>595</v>
      </c>
      <c r="C37" s="16" t="s">
        <v>674</v>
      </c>
      <c r="D37" s="18" t="s">
        <v>34</v>
      </c>
      <c r="E37" s="18">
        <v>2017</v>
      </c>
      <c r="F37" s="18">
        <v>2018</v>
      </c>
      <c r="G37" s="19">
        <v>3203188</v>
      </c>
      <c r="H37" s="185">
        <f>PRODUCT(G37,6.289)</f>
        <v>20144849.331999999</v>
      </c>
      <c r="I37" s="20" t="s">
        <v>1941</v>
      </c>
    </row>
    <row r="38" spans="1:9" ht="37.5" x14ac:dyDescent="0.45">
      <c r="A38" s="14">
        <v>36</v>
      </c>
      <c r="B38" s="15" t="s">
        <v>146</v>
      </c>
      <c r="C38" s="16" t="s">
        <v>674</v>
      </c>
      <c r="D38" s="18" t="s">
        <v>14</v>
      </c>
      <c r="E38" s="18">
        <v>2017</v>
      </c>
      <c r="F38" s="18">
        <v>2018</v>
      </c>
      <c r="G38" s="19">
        <v>3806262</v>
      </c>
      <c r="H38" s="185">
        <f>PRODUCT(G38,6.289)</f>
        <v>23937581.717999998</v>
      </c>
      <c r="I38" s="20" t="s">
        <v>607</v>
      </c>
    </row>
    <row r="39" spans="1:9" ht="56.25" x14ac:dyDescent="0.45">
      <c r="A39" s="14">
        <v>37</v>
      </c>
      <c r="B39" s="15" t="s">
        <v>148</v>
      </c>
      <c r="C39" s="16" t="s">
        <v>674</v>
      </c>
      <c r="D39" s="18" t="s">
        <v>14</v>
      </c>
      <c r="E39" s="18">
        <v>2017</v>
      </c>
      <c r="F39" s="18">
        <v>2018</v>
      </c>
      <c r="G39" s="19">
        <v>43645809</v>
      </c>
      <c r="H39" s="185">
        <f>PRODUCT(G39,6.289)</f>
        <v>274488492.801</v>
      </c>
      <c r="I39" s="20" t="s">
        <v>495</v>
      </c>
    </row>
    <row r="40" spans="1:9" ht="75" x14ac:dyDescent="0.45">
      <c r="A40" s="14">
        <v>38</v>
      </c>
      <c r="B40" s="15" t="s">
        <v>1906</v>
      </c>
      <c r="C40" s="16" t="s">
        <v>674</v>
      </c>
      <c r="D40" s="31" t="s">
        <v>2346</v>
      </c>
      <c r="E40" s="18">
        <v>2019</v>
      </c>
      <c r="F40" s="18">
        <v>2019</v>
      </c>
      <c r="G40" s="19">
        <v>1440232</v>
      </c>
      <c r="H40" s="185">
        <f t="shared" ref="H40:H47" si="1">PRODUCT(G40,5.114)</f>
        <v>7365346.4479999999</v>
      </c>
      <c r="I40" s="20" t="s">
        <v>17</v>
      </c>
    </row>
    <row r="41" spans="1:9" ht="37.5" x14ac:dyDescent="0.45">
      <c r="A41" s="14">
        <v>39</v>
      </c>
      <c r="B41" s="15" t="s">
        <v>1504</v>
      </c>
      <c r="C41" s="16" t="s">
        <v>674</v>
      </c>
      <c r="D41" s="18" t="s">
        <v>40</v>
      </c>
      <c r="E41" s="18">
        <v>2019</v>
      </c>
      <c r="F41" s="18">
        <v>2019</v>
      </c>
      <c r="G41" s="19">
        <v>1988747</v>
      </c>
      <c r="H41" s="185">
        <f t="shared" si="1"/>
        <v>10170452.158</v>
      </c>
      <c r="I41" s="20" t="s">
        <v>1921</v>
      </c>
    </row>
    <row r="42" spans="1:9" ht="37.5" x14ac:dyDescent="0.45">
      <c r="A42" s="14">
        <v>40</v>
      </c>
      <c r="B42" s="15" t="s">
        <v>1505</v>
      </c>
      <c r="C42" s="16" t="s">
        <v>674</v>
      </c>
      <c r="D42" s="31" t="s">
        <v>2345</v>
      </c>
      <c r="E42" s="18">
        <v>2019</v>
      </c>
      <c r="F42" s="18">
        <v>2019</v>
      </c>
      <c r="G42" s="19">
        <v>1633899</v>
      </c>
      <c r="H42" s="185">
        <f t="shared" si="1"/>
        <v>8355759.4859999996</v>
      </c>
      <c r="I42" s="20" t="s">
        <v>1506</v>
      </c>
    </row>
    <row r="43" spans="1:9" ht="37.5" x14ac:dyDescent="0.45">
      <c r="A43" s="14">
        <v>41</v>
      </c>
      <c r="B43" s="15" t="s">
        <v>1507</v>
      </c>
      <c r="C43" s="16" t="s">
        <v>674</v>
      </c>
      <c r="D43" s="18" t="s">
        <v>30</v>
      </c>
      <c r="E43" s="18">
        <v>2019</v>
      </c>
      <c r="F43" s="18">
        <v>2019</v>
      </c>
      <c r="G43" s="19">
        <v>1324074</v>
      </c>
      <c r="H43" s="185">
        <f t="shared" si="1"/>
        <v>6771314.4359999998</v>
      </c>
      <c r="I43" s="20" t="s">
        <v>1922</v>
      </c>
    </row>
    <row r="44" spans="1:9" ht="37.5" x14ac:dyDescent="0.45">
      <c r="A44" s="14">
        <v>42</v>
      </c>
      <c r="B44" s="15" t="s">
        <v>1508</v>
      </c>
      <c r="C44" s="16" t="s">
        <v>674</v>
      </c>
      <c r="D44" s="18" t="s">
        <v>13</v>
      </c>
      <c r="E44" s="18">
        <v>2019</v>
      </c>
      <c r="F44" s="18">
        <v>2019</v>
      </c>
      <c r="G44" s="19">
        <v>229628</v>
      </c>
      <c r="H44" s="185">
        <f t="shared" si="1"/>
        <v>1174317.5919999999</v>
      </c>
      <c r="I44" s="20" t="s">
        <v>1923</v>
      </c>
    </row>
    <row r="45" spans="1:9" ht="56.25" x14ac:dyDescent="0.45">
      <c r="A45" s="14">
        <v>43</v>
      </c>
      <c r="B45" s="15" t="s">
        <v>1006</v>
      </c>
      <c r="C45" s="16" t="s">
        <v>674</v>
      </c>
      <c r="D45" s="18" t="s">
        <v>6</v>
      </c>
      <c r="E45" s="18">
        <v>2019</v>
      </c>
      <c r="F45" s="18">
        <v>2019</v>
      </c>
      <c r="G45" s="19">
        <v>713280</v>
      </c>
      <c r="H45" s="185">
        <f t="shared" si="1"/>
        <v>3647713.92</v>
      </c>
      <c r="I45" s="20" t="s">
        <v>151</v>
      </c>
    </row>
    <row r="46" spans="1:9" ht="37.5" x14ac:dyDescent="0.45">
      <c r="A46" s="14">
        <v>44</v>
      </c>
      <c r="B46" s="15" t="s">
        <v>1509</v>
      </c>
      <c r="C46" s="16" t="s">
        <v>674</v>
      </c>
      <c r="D46" s="18" t="s">
        <v>30</v>
      </c>
      <c r="E46" s="18">
        <v>2019</v>
      </c>
      <c r="F46" s="18">
        <v>2019</v>
      </c>
      <c r="G46" s="19">
        <v>737618</v>
      </c>
      <c r="H46" s="185">
        <f t="shared" si="1"/>
        <v>3772178.452</v>
      </c>
      <c r="I46" s="20" t="s">
        <v>509</v>
      </c>
    </row>
    <row r="47" spans="1:9" ht="37.5" x14ac:dyDescent="0.45">
      <c r="A47" s="14">
        <v>45</v>
      </c>
      <c r="B47" s="15" t="s">
        <v>1008</v>
      </c>
      <c r="C47" s="16" t="s">
        <v>674</v>
      </c>
      <c r="D47" s="18" t="s">
        <v>40</v>
      </c>
      <c r="E47" s="18">
        <v>2019</v>
      </c>
      <c r="F47" s="18">
        <v>2019</v>
      </c>
      <c r="G47" s="19">
        <v>169491</v>
      </c>
      <c r="H47" s="185">
        <f t="shared" si="1"/>
        <v>866776.97399999993</v>
      </c>
      <c r="I47" s="20" t="s">
        <v>509</v>
      </c>
    </row>
    <row r="48" spans="1:9" ht="93.75" x14ac:dyDescent="0.45">
      <c r="A48" s="14">
        <v>46</v>
      </c>
      <c r="B48" s="15" t="s">
        <v>1510</v>
      </c>
      <c r="C48" s="16" t="s">
        <v>674</v>
      </c>
      <c r="D48" s="18" t="s">
        <v>9</v>
      </c>
      <c r="E48" s="18">
        <v>2020</v>
      </c>
      <c r="F48" s="18">
        <v>2020</v>
      </c>
      <c r="G48" s="19">
        <v>548820.98</v>
      </c>
      <c r="H48" s="185">
        <f t="shared" ref="H48:H59" si="2">PRODUCT(G48,4.348)</f>
        <v>2386273.6210399996</v>
      </c>
      <c r="I48" s="20" t="s">
        <v>25</v>
      </c>
    </row>
    <row r="49" spans="1:9" ht="93.75" x14ac:dyDescent="0.45">
      <c r="A49" s="14">
        <v>47</v>
      </c>
      <c r="B49" s="15" t="s">
        <v>596</v>
      </c>
      <c r="C49" s="16" t="s">
        <v>674</v>
      </c>
      <c r="D49" s="18" t="s">
        <v>34</v>
      </c>
      <c r="E49" s="18">
        <v>2020</v>
      </c>
      <c r="F49" s="18">
        <v>2020</v>
      </c>
      <c r="G49" s="19">
        <v>330043</v>
      </c>
      <c r="H49" s="185">
        <f t="shared" si="2"/>
        <v>1435026.9639999999</v>
      </c>
      <c r="I49" s="20" t="s">
        <v>24</v>
      </c>
    </row>
    <row r="50" spans="1:9" ht="75" x14ac:dyDescent="0.45">
      <c r="A50" s="14">
        <v>48</v>
      </c>
      <c r="B50" s="15" t="s">
        <v>574</v>
      </c>
      <c r="C50" s="16" t="s">
        <v>674</v>
      </c>
      <c r="D50" s="31" t="s">
        <v>1007</v>
      </c>
      <c r="E50" s="18">
        <v>2020</v>
      </c>
      <c r="F50" s="18">
        <v>2020</v>
      </c>
      <c r="G50" s="19">
        <v>3379701</v>
      </c>
      <c r="H50" s="185">
        <f t="shared" si="2"/>
        <v>14694939.947999999</v>
      </c>
      <c r="I50" s="20" t="s">
        <v>1511</v>
      </c>
    </row>
    <row r="51" spans="1:9" ht="37.5" x14ac:dyDescent="0.45">
      <c r="A51" s="14">
        <v>49</v>
      </c>
      <c r="B51" s="15" t="s">
        <v>1749</v>
      </c>
      <c r="C51" s="16" t="s">
        <v>674</v>
      </c>
      <c r="D51" s="18" t="s">
        <v>36</v>
      </c>
      <c r="E51" s="18">
        <v>2020</v>
      </c>
      <c r="F51" s="18">
        <v>2020</v>
      </c>
      <c r="G51" s="19">
        <v>329810</v>
      </c>
      <c r="H51" s="185">
        <f t="shared" si="2"/>
        <v>1434013.88</v>
      </c>
      <c r="I51" s="20" t="s">
        <v>609</v>
      </c>
    </row>
    <row r="52" spans="1:9" ht="37.5" x14ac:dyDescent="0.45">
      <c r="A52" s="14">
        <v>50</v>
      </c>
      <c r="B52" s="15" t="s">
        <v>1750</v>
      </c>
      <c r="C52" s="16" t="s">
        <v>674</v>
      </c>
      <c r="D52" s="18" t="s">
        <v>15</v>
      </c>
      <c r="E52" s="18">
        <v>2020</v>
      </c>
      <c r="F52" s="18">
        <v>2020</v>
      </c>
      <c r="G52" s="19">
        <v>329810</v>
      </c>
      <c r="H52" s="185">
        <f t="shared" si="2"/>
        <v>1434013.88</v>
      </c>
      <c r="I52" s="20" t="s">
        <v>609</v>
      </c>
    </row>
    <row r="53" spans="1:9" ht="37.5" x14ac:dyDescent="0.45">
      <c r="A53" s="14">
        <v>51</v>
      </c>
      <c r="B53" s="15" t="s">
        <v>1751</v>
      </c>
      <c r="C53" s="16" t="s">
        <v>674</v>
      </c>
      <c r="D53" s="18" t="s">
        <v>41</v>
      </c>
      <c r="E53" s="18">
        <v>2020</v>
      </c>
      <c r="F53" s="18">
        <v>2020</v>
      </c>
      <c r="G53" s="19">
        <v>329810</v>
      </c>
      <c r="H53" s="185">
        <f t="shared" si="2"/>
        <v>1434013.88</v>
      </c>
      <c r="I53" s="20" t="s">
        <v>609</v>
      </c>
    </row>
    <row r="54" spans="1:9" ht="37.5" x14ac:dyDescent="0.45">
      <c r="A54" s="14">
        <v>52</v>
      </c>
      <c r="B54" s="15" t="s">
        <v>1752</v>
      </c>
      <c r="C54" s="16" t="s">
        <v>674</v>
      </c>
      <c r="D54" s="18" t="s">
        <v>14</v>
      </c>
      <c r="E54" s="18">
        <v>2020</v>
      </c>
      <c r="F54" s="18">
        <v>2020</v>
      </c>
      <c r="G54" s="19">
        <v>329810</v>
      </c>
      <c r="H54" s="185">
        <f t="shared" si="2"/>
        <v>1434013.88</v>
      </c>
      <c r="I54" s="20" t="s">
        <v>609</v>
      </c>
    </row>
    <row r="55" spans="1:9" ht="56.25" x14ac:dyDescent="0.45">
      <c r="A55" s="14">
        <v>53</v>
      </c>
      <c r="B55" s="15" t="s">
        <v>1753</v>
      </c>
      <c r="C55" s="16" t="s">
        <v>674</v>
      </c>
      <c r="D55" s="18" t="s">
        <v>6</v>
      </c>
      <c r="E55" s="18">
        <v>2020</v>
      </c>
      <c r="F55" s="18">
        <v>2020</v>
      </c>
      <c r="G55" s="19">
        <v>329810</v>
      </c>
      <c r="H55" s="185">
        <f t="shared" si="2"/>
        <v>1434013.88</v>
      </c>
      <c r="I55" s="20" t="s">
        <v>609</v>
      </c>
    </row>
    <row r="56" spans="1:9" ht="37.5" x14ac:dyDescent="0.45">
      <c r="A56" s="14">
        <v>54</v>
      </c>
      <c r="B56" s="15" t="s">
        <v>1684</v>
      </c>
      <c r="C56" s="16" t="s">
        <v>674</v>
      </c>
      <c r="D56" s="18" t="s">
        <v>30</v>
      </c>
      <c r="E56" s="18">
        <v>2020</v>
      </c>
      <c r="F56" s="18">
        <v>2020</v>
      </c>
      <c r="G56" s="19">
        <v>635594</v>
      </c>
      <c r="H56" s="185">
        <f t="shared" si="2"/>
        <v>2763562.7119999998</v>
      </c>
      <c r="I56" s="20" t="s">
        <v>509</v>
      </c>
    </row>
    <row r="57" spans="1:9" ht="37.5" x14ac:dyDescent="0.45">
      <c r="A57" s="14">
        <v>55</v>
      </c>
      <c r="B57" s="15" t="s">
        <v>575</v>
      </c>
      <c r="C57" s="16" t="s">
        <v>674</v>
      </c>
      <c r="D57" s="18" t="s">
        <v>41</v>
      </c>
      <c r="E57" s="18">
        <v>2020</v>
      </c>
      <c r="F57" s="18">
        <v>2020</v>
      </c>
      <c r="G57" s="19">
        <v>1461278</v>
      </c>
      <c r="H57" s="185">
        <f t="shared" si="2"/>
        <v>6353636.7439999999</v>
      </c>
      <c r="I57" s="20" t="s">
        <v>509</v>
      </c>
    </row>
    <row r="58" spans="1:9" ht="37.5" x14ac:dyDescent="0.45">
      <c r="A58" s="14">
        <v>56</v>
      </c>
      <c r="B58" s="15" t="s">
        <v>1685</v>
      </c>
      <c r="C58" s="16" t="s">
        <v>674</v>
      </c>
      <c r="D58" s="18" t="s">
        <v>41</v>
      </c>
      <c r="E58" s="18">
        <v>2020</v>
      </c>
      <c r="F58" s="18">
        <v>2020</v>
      </c>
      <c r="G58" s="19">
        <v>914223</v>
      </c>
      <c r="H58" s="185">
        <f t="shared" si="2"/>
        <v>3975041.6039999998</v>
      </c>
      <c r="I58" s="20" t="s">
        <v>608</v>
      </c>
    </row>
    <row r="59" spans="1:9" ht="56.25" x14ac:dyDescent="0.45">
      <c r="A59" s="14">
        <v>57</v>
      </c>
      <c r="B59" s="15" t="s">
        <v>1754</v>
      </c>
      <c r="C59" s="16" t="s">
        <v>674</v>
      </c>
      <c r="D59" s="18" t="s">
        <v>41</v>
      </c>
      <c r="E59" s="18">
        <v>2020</v>
      </c>
      <c r="F59" s="18">
        <v>2020</v>
      </c>
      <c r="G59" s="19">
        <v>373832.6</v>
      </c>
      <c r="H59" s="185">
        <f t="shared" si="2"/>
        <v>1625424.1447999999</v>
      </c>
      <c r="I59" s="20" t="s">
        <v>608</v>
      </c>
    </row>
    <row r="60" spans="1:9" ht="56.25" x14ac:dyDescent="0.45">
      <c r="A60" s="14">
        <v>58</v>
      </c>
      <c r="B60" s="15" t="s">
        <v>1774</v>
      </c>
      <c r="C60" s="16" t="s">
        <v>674</v>
      </c>
      <c r="D60" s="18" t="s">
        <v>40</v>
      </c>
      <c r="E60" s="18">
        <v>2021</v>
      </c>
      <c r="F60" s="18">
        <v>2021</v>
      </c>
      <c r="G60" s="19">
        <v>801056.92</v>
      </c>
      <c r="H60" s="185">
        <f t="shared" ref="H60:H70" si="3">PRODUCT(G60,3.5)</f>
        <v>2803699.22</v>
      </c>
      <c r="I60" s="20" t="s">
        <v>509</v>
      </c>
    </row>
    <row r="61" spans="1:9" ht="37.5" x14ac:dyDescent="0.45">
      <c r="A61" s="14">
        <v>59</v>
      </c>
      <c r="B61" s="15" t="s">
        <v>1775</v>
      </c>
      <c r="C61" s="16" t="s">
        <v>674</v>
      </c>
      <c r="D61" s="18" t="s">
        <v>41</v>
      </c>
      <c r="E61" s="18">
        <v>2021</v>
      </c>
      <c r="F61" s="18">
        <v>2021</v>
      </c>
      <c r="G61" s="19">
        <v>1224250</v>
      </c>
      <c r="H61" s="185">
        <f t="shared" si="3"/>
        <v>4284875</v>
      </c>
      <c r="I61" s="20" t="s">
        <v>1924</v>
      </c>
    </row>
    <row r="62" spans="1:9" ht="56.25" x14ac:dyDescent="0.45">
      <c r="A62" s="14">
        <v>60</v>
      </c>
      <c r="B62" s="15" t="s">
        <v>1776</v>
      </c>
      <c r="C62" s="16" t="s">
        <v>674</v>
      </c>
      <c r="D62" s="18" t="s">
        <v>14</v>
      </c>
      <c r="E62" s="18">
        <v>2020</v>
      </c>
      <c r="F62" s="18">
        <v>2021</v>
      </c>
      <c r="G62" s="19">
        <v>13275362.960000001</v>
      </c>
      <c r="H62" s="185">
        <f t="shared" si="3"/>
        <v>46463770.359999999</v>
      </c>
      <c r="I62" s="20" t="s">
        <v>509</v>
      </c>
    </row>
    <row r="63" spans="1:9" ht="75" x14ac:dyDescent="0.45">
      <c r="A63" s="14">
        <v>61</v>
      </c>
      <c r="B63" s="15" t="s">
        <v>1777</v>
      </c>
      <c r="C63" s="16" t="s">
        <v>674</v>
      </c>
      <c r="D63" s="18" t="s">
        <v>14</v>
      </c>
      <c r="E63" s="18">
        <v>2020</v>
      </c>
      <c r="F63" s="18">
        <v>2021</v>
      </c>
      <c r="G63" s="19">
        <v>12213000</v>
      </c>
      <c r="H63" s="185">
        <f t="shared" si="3"/>
        <v>42745500</v>
      </c>
      <c r="I63" s="20" t="s">
        <v>1925</v>
      </c>
    </row>
    <row r="64" spans="1:9" ht="56.25" x14ac:dyDescent="0.45">
      <c r="A64" s="14">
        <v>62</v>
      </c>
      <c r="B64" s="15" t="s">
        <v>1778</v>
      </c>
      <c r="C64" s="16" t="s">
        <v>674</v>
      </c>
      <c r="D64" s="18" t="s">
        <v>41</v>
      </c>
      <c r="E64" s="18">
        <v>2021</v>
      </c>
      <c r="F64" s="18">
        <v>2021</v>
      </c>
      <c r="G64" s="19">
        <v>528640</v>
      </c>
      <c r="H64" s="185">
        <f t="shared" si="3"/>
        <v>1850240</v>
      </c>
      <c r="I64" s="20" t="s">
        <v>17</v>
      </c>
    </row>
    <row r="65" spans="1:9" ht="37.5" x14ac:dyDescent="0.45">
      <c r="A65" s="14">
        <v>63</v>
      </c>
      <c r="B65" s="15" t="s">
        <v>1779</v>
      </c>
      <c r="C65" s="16" t="s">
        <v>674</v>
      </c>
      <c r="D65" s="18" t="s">
        <v>13</v>
      </c>
      <c r="E65" s="18">
        <v>2021</v>
      </c>
      <c r="F65" s="18">
        <v>2021</v>
      </c>
      <c r="G65" s="19">
        <v>1721966.37</v>
      </c>
      <c r="H65" s="185">
        <f t="shared" si="3"/>
        <v>6026882.2949999999</v>
      </c>
      <c r="I65" s="20" t="s">
        <v>1926</v>
      </c>
    </row>
    <row r="66" spans="1:9" ht="56.25" x14ac:dyDescent="0.45">
      <c r="A66" s="14">
        <v>64</v>
      </c>
      <c r="B66" s="15" t="s">
        <v>1780</v>
      </c>
      <c r="C66" s="16" t="s">
        <v>674</v>
      </c>
      <c r="D66" s="18" t="s">
        <v>13</v>
      </c>
      <c r="E66" s="18">
        <v>2021</v>
      </c>
      <c r="F66" s="18">
        <v>2021</v>
      </c>
      <c r="G66" s="19">
        <v>896449.55</v>
      </c>
      <c r="H66" s="185">
        <f t="shared" si="3"/>
        <v>3137573.4250000003</v>
      </c>
      <c r="I66" s="20" t="s">
        <v>1923</v>
      </c>
    </row>
    <row r="67" spans="1:9" ht="56.25" x14ac:dyDescent="0.45">
      <c r="A67" s="14">
        <v>65</v>
      </c>
      <c r="B67" s="15" t="s">
        <v>1666</v>
      </c>
      <c r="C67" s="16" t="s">
        <v>674</v>
      </c>
      <c r="D67" s="18" t="s">
        <v>13</v>
      </c>
      <c r="E67" s="18">
        <v>2020</v>
      </c>
      <c r="F67" s="18">
        <v>2021</v>
      </c>
      <c r="G67" s="19">
        <v>526180.68999999994</v>
      </c>
      <c r="H67" s="185">
        <f t="shared" si="3"/>
        <v>1841632.4149999998</v>
      </c>
      <c r="I67" s="20" t="s">
        <v>610</v>
      </c>
    </row>
    <row r="68" spans="1:9" ht="93.75" x14ac:dyDescent="0.45">
      <c r="A68" s="14">
        <v>66</v>
      </c>
      <c r="B68" s="15" t="s">
        <v>1781</v>
      </c>
      <c r="C68" s="16" t="s">
        <v>674</v>
      </c>
      <c r="D68" s="18" t="s">
        <v>14</v>
      </c>
      <c r="E68" s="18">
        <v>2021</v>
      </c>
      <c r="F68" s="18">
        <v>2021</v>
      </c>
      <c r="G68" s="19">
        <v>898757.2</v>
      </c>
      <c r="H68" s="185">
        <f t="shared" si="3"/>
        <v>3145650.1999999997</v>
      </c>
      <c r="I68" s="20" t="s">
        <v>136</v>
      </c>
    </row>
    <row r="69" spans="1:9" ht="93.75" x14ac:dyDescent="0.45">
      <c r="A69" s="14">
        <v>67</v>
      </c>
      <c r="B69" s="15" t="s">
        <v>1782</v>
      </c>
      <c r="C69" s="16" t="s">
        <v>674</v>
      </c>
      <c r="D69" s="18" t="s">
        <v>14</v>
      </c>
      <c r="E69" s="18">
        <v>2021</v>
      </c>
      <c r="F69" s="18">
        <v>2021</v>
      </c>
      <c r="G69" s="19">
        <v>2779764.94</v>
      </c>
      <c r="H69" s="185">
        <f t="shared" si="3"/>
        <v>9729177.2899999991</v>
      </c>
      <c r="I69" s="20" t="s">
        <v>136</v>
      </c>
    </row>
    <row r="70" spans="1:9" ht="93.75" x14ac:dyDescent="0.45">
      <c r="A70" s="14">
        <v>68</v>
      </c>
      <c r="B70" s="22" t="s">
        <v>2026</v>
      </c>
      <c r="C70" s="23" t="s">
        <v>674</v>
      </c>
      <c r="D70" s="32" t="s">
        <v>2027</v>
      </c>
      <c r="E70" s="25">
        <v>2021</v>
      </c>
      <c r="F70" s="25">
        <v>2021</v>
      </c>
      <c r="G70" s="26">
        <v>388220</v>
      </c>
      <c r="H70" s="185">
        <f t="shared" si="3"/>
        <v>1358770</v>
      </c>
      <c r="I70" s="27" t="s">
        <v>136</v>
      </c>
    </row>
    <row r="71" spans="1:9" ht="37.5" x14ac:dyDescent="0.45">
      <c r="A71" s="14">
        <v>69</v>
      </c>
      <c r="B71" s="22" t="s">
        <v>2548</v>
      </c>
      <c r="C71" s="23" t="s">
        <v>674</v>
      </c>
      <c r="D71" s="32" t="s">
        <v>14</v>
      </c>
      <c r="E71" s="25">
        <v>2021</v>
      </c>
      <c r="F71" s="25">
        <v>2022</v>
      </c>
      <c r="G71" s="26">
        <v>12307507.789999999</v>
      </c>
      <c r="H71" s="185">
        <f t="shared" ref="H71:H78" si="4">PRODUCT(G71,2.113)</f>
        <v>26005763.960269999</v>
      </c>
      <c r="I71" s="20" t="s">
        <v>17</v>
      </c>
    </row>
    <row r="72" spans="1:9" ht="118.5" customHeight="1" x14ac:dyDescent="0.45">
      <c r="A72" s="14">
        <v>70</v>
      </c>
      <c r="B72" s="22" t="s">
        <v>2549</v>
      </c>
      <c r="C72" s="23" t="s">
        <v>674</v>
      </c>
      <c r="D72" s="32" t="s">
        <v>14</v>
      </c>
      <c r="E72" s="25">
        <v>2022</v>
      </c>
      <c r="F72" s="25">
        <v>2022</v>
      </c>
      <c r="G72" s="26">
        <v>8278122.3899999997</v>
      </c>
      <c r="H72" s="185">
        <f t="shared" si="4"/>
        <v>17491672.610069998</v>
      </c>
      <c r="I72" s="20" t="s">
        <v>1647</v>
      </c>
    </row>
    <row r="73" spans="1:9" ht="37.5" x14ac:dyDescent="0.45">
      <c r="A73" s="14">
        <v>71</v>
      </c>
      <c r="B73" s="22" t="s">
        <v>2347</v>
      </c>
      <c r="C73" s="23" t="s">
        <v>674</v>
      </c>
      <c r="D73" s="32" t="s">
        <v>15</v>
      </c>
      <c r="E73" s="25">
        <v>2021</v>
      </c>
      <c r="F73" s="25">
        <v>2022</v>
      </c>
      <c r="G73" s="26">
        <v>4368562.3499999996</v>
      </c>
      <c r="H73" s="185">
        <f t="shared" si="4"/>
        <v>9230772.2455499992</v>
      </c>
      <c r="I73" s="20" t="s">
        <v>17</v>
      </c>
    </row>
    <row r="74" spans="1:9" ht="60.75" customHeight="1" x14ac:dyDescent="0.45">
      <c r="A74" s="14">
        <v>72</v>
      </c>
      <c r="B74" s="15" t="s">
        <v>2889</v>
      </c>
      <c r="C74" s="16" t="s">
        <v>674</v>
      </c>
      <c r="D74" s="18" t="s">
        <v>14</v>
      </c>
      <c r="E74" s="18">
        <v>2021</v>
      </c>
      <c r="F74" s="25">
        <v>2022</v>
      </c>
      <c r="G74" s="19">
        <v>58902595.880000003</v>
      </c>
      <c r="H74" s="185">
        <f t="shared" si="4"/>
        <v>124461185.09444</v>
      </c>
      <c r="I74" s="20" t="s">
        <v>3170</v>
      </c>
    </row>
    <row r="75" spans="1:9" ht="101.25" customHeight="1" x14ac:dyDescent="0.45">
      <c r="A75" s="14">
        <v>73</v>
      </c>
      <c r="B75" s="15" t="s">
        <v>2890</v>
      </c>
      <c r="C75" s="16" t="s">
        <v>674</v>
      </c>
      <c r="D75" s="18" t="s">
        <v>41</v>
      </c>
      <c r="E75" s="18">
        <v>2022</v>
      </c>
      <c r="F75" s="25">
        <v>2022</v>
      </c>
      <c r="G75" s="19">
        <v>1985372.04</v>
      </c>
      <c r="H75" s="185">
        <f t="shared" si="4"/>
        <v>4195091.1205200003</v>
      </c>
      <c r="I75" s="20" t="s">
        <v>509</v>
      </c>
    </row>
    <row r="76" spans="1:9" ht="56.25" x14ac:dyDescent="0.45">
      <c r="A76" s="14">
        <v>74</v>
      </c>
      <c r="B76" s="15" t="s">
        <v>2422</v>
      </c>
      <c r="C76" s="16" t="s">
        <v>674</v>
      </c>
      <c r="D76" s="18" t="s">
        <v>13</v>
      </c>
      <c r="E76" s="18">
        <v>2022</v>
      </c>
      <c r="F76" s="25">
        <v>2022</v>
      </c>
      <c r="G76" s="19">
        <v>1532166.9</v>
      </c>
      <c r="H76" s="185">
        <f t="shared" si="4"/>
        <v>3237468.6596999997</v>
      </c>
      <c r="I76" s="20" t="s">
        <v>17</v>
      </c>
    </row>
    <row r="77" spans="1:9" ht="37.5" x14ac:dyDescent="0.45">
      <c r="A77" s="14">
        <v>75</v>
      </c>
      <c r="B77" s="15" t="s">
        <v>3173</v>
      </c>
      <c r="C77" s="16" t="s">
        <v>674</v>
      </c>
      <c r="D77" s="18" t="s">
        <v>6</v>
      </c>
      <c r="E77" s="18">
        <v>2022</v>
      </c>
      <c r="F77" s="25">
        <v>2022</v>
      </c>
      <c r="G77" s="19">
        <v>109865242.42</v>
      </c>
      <c r="H77" s="185">
        <f t="shared" si="4"/>
        <v>232145257.23346001</v>
      </c>
      <c r="I77" s="20" t="s">
        <v>2337</v>
      </c>
    </row>
    <row r="78" spans="1:9" ht="56.25" x14ac:dyDescent="0.45">
      <c r="A78" s="14">
        <v>76</v>
      </c>
      <c r="B78" s="15" t="s">
        <v>3174</v>
      </c>
      <c r="C78" s="16" t="s">
        <v>674</v>
      </c>
      <c r="D78" s="18" t="s">
        <v>6</v>
      </c>
      <c r="E78" s="18">
        <v>2022</v>
      </c>
      <c r="F78" s="25">
        <v>2022</v>
      </c>
      <c r="G78" s="19">
        <v>9501603.6999999993</v>
      </c>
      <c r="H78" s="185">
        <f t="shared" si="4"/>
        <v>20076888.618099999</v>
      </c>
      <c r="I78" s="20" t="s">
        <v>2337</v>
      </c>
    </row>
    <row r="79" spans="1:9" x14ac:dyDescent="0.45">
      <c r="A79" s="14">
        <v>77</v>
      </c>
      <c r="B79" s="15" t="s">
        <v>1926</v>
      </c>
      <c r="C79" s="16" t="s">
        <v>674</v>
      </c>
      <c r="D79" s="18" t="s">
        <v>41</v>
      </c>
      <c r="E79" s="18">
        <v>2022</v>
      </c>
      <c r="F79" s="25">
        <v>2023</v>
      </c>
      <c r="G79" s="19">
        <v>23022316.57</v>
      </c>
      <c r="H79" s="185">
        <f>PRODUCT(G79,1)</f>
        <v>23022316.57</v>
      </c>
      <c r="I79" s="20" t="s">
        <v>17</v>
      </c>
    </row>
    <row r="80" spans="1:9" x14ac:dyDescent="0.45">
      <c r="A80" s="14">
        <v>78</v>
      </c>
      <c r="B80" s="15" t="s">
        <v>1926</v>
      </c>
      <c r="C80" s="16" t="s">
        <v>674</v>
      </c>
      <c r="D80" s="18" t="s">
        <v>40</v>
      </c>
      <c r="E80" s="18">
        <v>2022</v>
      </c>
      <c r="F80" s="25">
        <v>2023</v>
      </c>
      <c r="G80" s="19">
        <v>19994841.280000001</v>
      </c>
      <c r="H80" s="19">
        <v>19994841.280000001</v>
      </c>
      <c r="I80" s="20" t="s">
        <v>17</v>
      </c>
    </row>
    <row r="81" spans="1:9" x14ac:dyDescent="0.45">
      <c r="A81" s="14"/>
      <c r="B81" s="22"/>
      <c r="C81" s="23"/>
      <c r="D81" s="32"/>
      <c r="E81" s="25"/>
      <c r="F81" s="25"/>
      <c r="G81" s="26">
        <f>SUM(G3:G80)</f>
        <v>971488720.53000009</v>
      </c>
      <c r="H81" s="111">
        <f>SUM(H3:H80)</f>
        <v>7110096991.6609526</v>
      </c>
      <c r="I81" s="20"/>
    </row>
  </sheetData>
  <sortState ref="B4:I63">
    <sortCondition ref="F4:F63"/>
  </sortState>
  <mergeCells count="1">
    <mergeCell ref="A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  <headerFooter>
    <oddFooter>Sayfa &amp;P /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36</vt:i4>
      </vt:variant>
      <vt:variant>
        <vt:lpstr>Adlandırılmış Aralıklar</vt:lpstr>
      </vt:variant>
      <vt:variant>
        <vt:i4>33</vt:i4>
      </vt:variant>
    </vt:vector>
  </HeadingPairs>
  <TitlesOfParts>
    <vt:vector size="69" baseType="lpstr">
      <vt:lpstr>adalet</vt:lpstr>
      <vt:lpstr>Afad</vt:lpstr>
      <vt:lpstr>alata</vt:lpstr>
      <vt:lpstr>ASP</vt:lpstr>
      <vt:lpstr>çevre ve şehircilik </vt:lpstr>
      <vt:lpstr>DSİ</vt:lpstr>
      <vt:lpstr>emniyet</vt:lpstr>
      <vt:lpstr>erdemli kaym.</vt:lpstr>
      <vt:lpstr>gençlik ve spor</vt:lpstr>
      <vt:lpstr>Göç</vt:lpstr>
      <vt:lpstr>İLBANK</vt:lpstr>
      <vt:lpstr>Jandarma</vt:lpstr>
      <vt:lpstr>karayolları</vt:lpstr>
      <vt:lpstr>kültür</vt:lpstr>
      <vt:lpstr>liman bşk.</vt:lpstr>
      <vt:lpstr>eğitim</vt:lpstr>
      <vt:lpstr>MTA</vt:lpstr>
      <vt:lpstr>üniversite</vt:lpstr>
      <vt:lpstr>Mersin Valiliği</vt:lpstr>
      <vt:lpstr>müftülük</vt:lpstr>
      <vt:lpstr>orman bölge</vt:lpstr>
      <vt:lpstr>Rölöve ve Anıtlar</vt:lpstr>
      <vt:lpstr>sağlık</vt:lpstr>
      <vt:lpstr>sahil güv.</vt:lpstr>
      <vt:lpstr> sos. güv.</vt:lpstr>
      <vt:lpstr>Tapu ve Kadastro</vt:lpstr>
      <vt:lpstr>7. bölge</vt:lpstr>
      <vt:lpstr>tarım</vt:lpstr>
      <vt:lpstr>Tarsus Üni.</vt:lpstr>
      <vt:lpstr>tcdd</vt:lpstr>
      <vt:lpstr>teiaş</vt:lpstr>
      <vt:lpstr>toki</vt:lpstr>
      <vt:lpstr>ulaştırma v.</vt:lpstr>
      <vt:lpstr>vakıflar</vt:lpstr>
      <vt:lpstr>Özel İdare</vt:lpstr>
      <vt:lpstr>yikob</vt:lpstr>
      <vt:lpstr>'7. bölge'!Yazdırma_Başlıkları</vt:lpstr>
      <vt:lpstr>adalet!Yazdırma_Başlıkları</vt:lpstr>
      <vt:lpstr>Afad!Yazdırma_Başlıkları</vt:lpstr>
      <vt:lpstr>alata!Yazdırma_Başlıkları</vt:lpstr>
      <vt:lpstr>ASP!Yazdırma_Başlıkları</vt:lpstr>
      <vt:lpstr>'çevre ve şehircilik '!Yazdırma_Başlıkları</vt:lpstr>
      <vt:lpstr>DSİ!Yazdırma_Başlıkları</vt:lpstr>
      <vt:lpstr>eğitim!Yazdırma_Başlıkları</vt:lpstr>
      <vt:lpstr>emniyet!Yazdırma_Başlıkları</vt:lpstr>
      <vt:lpstr>'erdemli kaym.'!Yazdırma_Başlıkları</vt:lpstr>
      <vt:lpstr>'gençlik ve spor'!Yazdırma_Başlıkları</vt:lpstr>
      <vt:lpstr>Göç!Yazdırma_Başlıkları</vt:lpstr>
      <vt:lpstr>İLBANK!Yazdırma_Başlıkları</vt:lpstr>
      <vt:lpstr>Jandarma!Yazdırma_Başlıkları</vt:lpstr>
      <vt:lpstr>karayolları!Yazdırma_Başlıkları</vt:lpstr>
      <vt:lpstr>kültür!Yazdırma_Başlıkları</vt:lpstr>
      <vt:lpstr>'liman bşk.'!Yazdırma_Başlıkları</vt:lpstr>
      <vt:lpstr>'Mersin Valiliği'!Yazdırma_Başlıkları</vt:lpstr>
      <vt:lpstr>MTA!Yazdırma_Başlıkları</vt:lpstr>
      <vt:lpstr>müftülük!Yazdırma_Başlıkları</vt:lpstr>
      <vt:lpstr>'orman bölge'!Yazdırma_Başlıkları</vt:lpstr>
      <vt:lpstr>'Rölöve ve Anıtlar'!Yazdırma_Başlıkları</vt:lpstr>
      <vt:lpstr>sağlık!Yazdırma_Başlıkları</vt:lpstr>
      <vt:lpstr>'sahil güv.'!Yazdırma_Başlıkları</vt:lpstr>
      <vt:lpstr>'Tapu ve Kadastro'!Yazdırma_Başlıkları</vt:lpstr>
      <vt:lpstr>tarım!Yazdırma_Başlıkları</vt:lpstr>
      <vt:lpstr>'Tarsus Üni.'!Yazdırma_Başlıkları</vt:lpstr>
      <vt:lpstr>tcdd!Yazdırma_Başlıkları</vt:lpstr>
      <vt:lpstr>teiaş!Yazdırma_Başlıkları</vt:lpstr>
      <vt:lpstr>toki!Yazdırma_Başlıkları</vt:lpstr>
      <vt:lpstr>'ulaştırma v.'!Yazdırma_Başlıkları</vt:lpstr>
      <vt:lpstr>üniversite!Yazdırma_Başlıkları</vt:lpstr>
      <vt:lpstr>vakıflar!Yazdırma_Başlıkları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Aysun KORKMAZ</dc:creator>
  <cp:lastModifiedBy>Aysun GÜMÜŞTEKİN</cp:lastModifiedBy>
  <cp:lastPrinted>2023-03-24T12:41:59Z</cp:lastPrinted>
  <dcterms:created xsi:type="dcterms:W3CDTF">2019-03-06T09:36:32Z</dcterms:created>
  <dcterms:modified xsi:type="dcterms:W3CDTF">2023-11-10T06:17:27Z</dcterms:modified>
</cp:coreProperties>
</file>